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30" windowWidth="19005" windowHeight="11535" tabRatio="898"/>
  </bookViews>
  <sheets>
    <sheet name="БНЗ" sheetId="1" r:id="rId1"/>
    <sheet name="НН физ.спорт ДЮСШ" sheetId="93" r:id="rId2"/>
    <sheet name="НН предпроф ДЮСШ" sheetId="92" r:id="rId3"/>
    <sheet name="НН неолимп ДЮСШ " sheetId="115" r:id="rId4"/>
    <sheet name="НН физк-спорт" sheetId="94" r:id="rId5"/>
    <sheet name="НН соц-пед" sheetId="95" r:id="rId6"/>
    <sheet name="НН худож" sheetId="96" r:id="rId7"/>
    <sheet name="НН техническая" sheetId="97" r:id="rId8"/>
    <sheet name="НН естеств-научн" sheetId="98" r:id="rId9"/>
    <sheet name="НН тур-краев" sheetId="99" r:id="rId10"/>
    <sheet name="НН 1-3 доу " sheetId="62" r:id="rId11"/>
    <sheet name="НН 3-7 доу" sheetId="100" r:id="rId12"/>
    <sheet name="НН присмотр ДОУ" sheetId="64" r:id="rId13"/>
    <sheet name="НН допобр школы" sheetId="101" r:id="rId14"/>
    <sheet name="НН нач обр очная" sheetId="104" r:id="rId15"/>
    <sheet name="НН осн обр очная" sheetId="102" r:id="rId16"/>
    <sheet name="НН средн обр очная" sheetId="103" r:id="rId17"/>
    <sheet name="НН осн очно-заочн" sheetId="105" r:id="rId18"/>
    <sheet name="НН средн очно-заочн" sheetId="106" r:id="rId19"/>
    <sheet name="НН нач адапт" sheetId="107" r:id="rId20"/>
    <sheet name="НН осн адапт" sheetId="108" r:id="rId21"/>
    <sheet name="НН сред адапт." sheetId="116" r:id="rId22"/>
    <sheet name="НН нач на дому" sheetId="109" r:id="rId23"/>
    <sheet name="НН осн на дому" sheetId="111" r:id="rId24"/>
    <sheet name="НН 3-7 дошк.гр." sheetId="112" r:id="rId25"/>
    <sheet name="НН присмотр дошк.гр. " sheetId="113" r:id="rId26"/>
    <sheet name="НН присмотр ГПД" sheetId="114" r:id="rId27"/>
    <sheet name="НН питание школы" sheetId="110" r:id="rId28"/>
    <sheet name="НН путевки лагеря" sheetId="26" r:id="rId29"/>
    <sheet name="НН питание лагеря" sheetId="27" r:id="rId30"/>
  </sheets>
  <externalReferences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</externalReferences>
  <definedNames>
    <definedName name="впап">#REF!</definedName>
    <definedName name="имтрп" localSheetId="21">#REF!</definedName>
    <definedName name="имтрп">#REF!</definedName>
    <definedName name="иные" localSheetId="10">#REF!</definedName>
    <definedName name="иные" localSheetId="11">#REF!</definedName>
    <definedName name="иные" localSheetId="24">#REF!</definedName>
    <definedName name="иные" localSheetId="13">#REF!</definedName>
    <definedName name="иные" localSheetId="8">#REF!</definedName>
    <definedName name="иные" localSheetId="19">#REF!</definedName>
    <definedName name="иные" localSheetId="22">#REF!</definedName>
    <definedName name="иные" localSheetId="14">#REF!</definedName>
    <definedName name="иные" localSheetId="3">#REF!</definedName>
    <definedName name="иные" localSheetId="20">#REF!</definedName>
    <definedName name="иные" localSheetId="23">#REF!</definedName>
    <definedName name="иные" localSheetId="15">#REF!</definedName>
    <definedName name="иные" localSheetId="17">#REF!</definedName>
    <definedName name="иные" localSheetId="29">#REF!</definedName>
    <definedName name="иные" localSheetId="27">#REF!</definedName>
    <definedName name="иные" localSheetId="2">#REF!</definedName>
    <definedName name="иные" localSheetId="26">#REF!</definedName>
    <definedName name="иные" localSheetId="12">#REF!</definedName>
    <definedName name="иные" localSheetId="25">#REF!</definedName>
    <definedName name="иные" localSheetId="28">#REF!</definedName>
    <definedName name="иные" localSheetId="5">#REF!</definedName>
    <definedName name="иные" localSheetId="21">#REF!</definedName>
    <definedName name="иные" localSheetId="16">#REF!</definedName>
    <definedName name="иные" localSheetId="18">#REF!</definedName>
    <definedName name="иные" localSheetId="7">#REF!</definedName>
    <definedName name="иные" localSheetId="9">#REF!</definedName>
    <definedName name="иные" localSheetId="1">#REF!</definedName>
    <definedName name="иные" localSheetId="4">#REF!</definedName>
    <definedName name="иные" localSheetId="6">#REF!</definedName>
    <definedName name="иные">#REF!</definedName>
    <definedName name="материальные_запасы_основные_средства" localSheetId="10">#REF!</definedName>
    <definedName name="материальные_запасы_основные_средства" localSheetId="11">#REF!</definedName>
    <definedName name="материальные_запасы_основные_средства" localSheetId="24">#REF!</definedName>
    <definedName name="материальные_запасы_основные_средства" localSheetId="13">#REF!</definedName>
    <definedName name="материальные_запасы_основные_средства" localSheetId="8">#REF!</definedName>
    <definedName name="материальные_запасы_основные_средства" localSheetId="19">#REF!</definedName>
    <definedName name="материальные_запасы_основные_средства" localSheetId="22">#REF!</definedName>
    <definedName name="материальные_запасы_основные_средства" localSheetId="14">#REF!</definedName>
    <definedName name="материальные_запасы_основные_средства" localSheetId="3">#REF!</definedName>
    <definedName name="материальные_запасы_основные_средства" localSheetId="20">#REF!</definedName>
    <definedName name="материальные_запасы_основные_средства" localSheetId="23">#REF!</definedName>
    <definedName name="материальные_запасы_основные_средства" localSheetId="15">#REF!</definedName>
    <definedName name="материальные_запасы_основные_средства" localSheetId="17">#REF!</definedName>
    <definedName name="материальные_запасы_основные_средства" localSheetId="29">#REF!</definedName>
    <definedName name="материальные_запасы_основные_средства" localSheetId="27">#REF!</definedName>
    <definedName name="материальные_запасы_основные_средства" localSheetId="2">#REF!</definedName>
    <definedName name="материальные_запасы_основные_средства" localSheetId="26">#REF!</definedName>
    <definedName name="материальные_запасы_основные_средства" localSheetId="12">#REF!</definedName>
    <definedName name="материальные_запасы_основные_средства" localSheetId="25">#REF!</definedName>
    <definedName name="материальные_запасы_основные_средства" localSheetId="28">#REF!</definedName>
    <definedName name="материальные_запасы_основные_средства" localSheetId="5">#REF!</definedName>
    <definedName name="материальные_запасы_основные_средства" localSheetId="21">#REF!</definedName>
    <definedName name="материальные_запасы_основные_средства" localSheetId="16">#REF!</definedName>
    <definedName name="материальные_запасы_основные_средства" localSheetId="18">#REF!</definedName>
    <definedName name="материальные_запасы_основные_средства" localSheetId="7">#REF!</definedName>
    <definedName name="материальные_запасы_основные_средства" localSheetId="9">#REF!</definedName>
    <definedName name="материальные_запасы_основные_средства" localSheetId="1">#REF!</definedName>
    <definedName name="материальные_запасы_основные_средства" localSheetId="4">#REF!</definedName>
    <definedName name="материальные_запасы_основные_средства" localSheetId="6">#REF!</definedName>
    <definedName name="материальные_запасы_основные_средства">#REF!</definedName>
    <definedName name="_xlnm.Print_Area" localSheetId="0">БНЗ!$A$1:$F$35</definedName>
    <definedName name="_xlnm.Print_Area" localSheetId="10">'НН 1-3 доу '!$A$2:$F$98</definedName>
    <definedName name="_xlnm.Print_Area" localSheetId="11">'НН 3-7 доу'!$A$1:$F$84</definedName>
    <definedName name="_xlnm.Print_Area" localSheetId="24">'НН 3-7 дошк.гр.'!$A$1:$F$104</definedName>
    <definedName name="_xlnm.Print_Area" localSheetId="13">'НН допобр школы'!$A$2:$F$146</definedName>
    <definedName name="_xlnm.Print_Area" localSheetId="8">'НН естеств-научн'!$A$1:$H$99</definedName>
    <definedName name="_xlnm.Print_Area" localSheetId="19">'НН нач адапт'!$A$1:$F$109</definedName>
    <definedName name="_xlnm.Print_Area" localSheetId="22">'НН нач на дому'!$A$1:$F$95</definedName>
    <definedName name="_xlnm.Print_Area" localSheetId="14">'НН нач обр очная'!$A$1:$F$104</definedName>
    <definedName name="_xlnm.Print_Area" localSheetId="3">'НН неолимп ДЮСШ '!$A$1:$H$138</definedName>
    <definedName name="_xlnm.Print_Area" localSheetId="20">'НН осн адапт'!$A$1:$F$108</definedName>
    <definedName name="_xlnm.Print_Area" localSheetId="23">'НН осн на дому'!$A$1:$F$95</definedName>
    <definedName name="_xlnm.Print_Area" localSheetId="15">'НН осн обр очная'!$A$1:$F$108</definedName>
    <definedName name="_xlnm.Print_Area" localSheetId="17">'НН осн очно-заочн'!$A$1:$F$92</definedName>
    <definedName name="_xlnm.Print_Area" localSheetId="29">'НН питание лагеря'!$A$2:$F$130</definedName>
    <definedName name="_xlnm.Print_Area" localSheetId="27">'НН питание школы'!$A$2:$F$130</definedName>
    <definedName name="_xlnm.Print_Area" localSheetId="2">'НН предпроф ДЮСШ'!$A$1:$H$135</definedName>
    <definedName name="_xlnm.Print_Area" localSheetId="26">'НН присмотр ГПД'!$A$1:$F$101</definedName>
    <definedName name="_xlnm.Print_Area" localSheetId="12">'НН присмотр ДОУ'!$A$2:$H$90</definedName>
    <definedName name="_xlnm.Print_Area" localSheetId="25">'НН присмотр дошк.гр. '!$A$1:$F$82</definedName>
    <definedName name="_xlnm.Print_Area" localSheetId="28">'НН путевки лагеря'!$A$2:$F$130</definedName>
    <definedName name="_xlnm.Print_Area" localSheetId="5">'НН соц-пед'!$A$1:$H$108</definedName>
    <definedName name="_xlnm.Print_Area" localSheetId="21">'НН сред адапт.'!$A$2:$F$50</definedName>
    <definedName name="_xlnm.Print_Area" localSheetId="16">'НН средн обр очная'!$A$1:$F$107</definedName>
    <definedName name="_xlnm.Print_Area" localSheetId="18">'НН средн очно-заочн'!$A$2:$F$144</definedName>
    <definedName name="_xlnm.Print_Area" localSheetId="7">'НН техническая'!$A$1:$H$99</definedName>
    <definedName name="_xlnm.Print_Area" localSheetId="9">'НН тур-краев'!$A$1:$H$101</definedName>
    <definedName name="_xlnm.Print_Area" localSheetId="1">'НН физ.спорт ДЮСШ'!$A$1:$H$134</definedName>
    <definedName name="_xlnm.Print_Area" localSheetId="4">'НН физк-спорт'!$A$1:$H$100</definedName>
    <definedName name="_xlnm.Print_Area" localSheetId="6">'НН худож'!$A$1:$H$98</definedName>
    <definedName name="оплата_труда" localSheetId="10">#REF!</definedName>
    <definedName name="оплата_труда" localSheetId="11">#REF!</definedName>
    <definedName name="оплата_труда" localSheetId="24">#REF!</definedName>
    <definedName name="оплата_труда" localSheetId="13">#REF!</definedName>
    <definedName name="оплата_труда" localSheetId="8">#REF!</definedName>
    <definedName name="оплата_труда" localSheetId="19">#REF!</definedName>
    <definedName name="оплата_труда" localSheetId="22">#REF!</definedName>
    <definedName name="оплата_труда" localSheetId="14">#REF!</definedName>
    <definedName name="оплата_труда" localSheetId="3">#REF!</definedName>
    <definedName name="оплата_труда" localSheetId="20">#REF!</definedName>
    <definedName name="оплата_труда" localSheetId="23">#REF!</definedName>
    <definedName name="оплата_труда" localSheetId="15">#REF!</definedName>
    <definedName name="оплата_труда" localSheetId="17">#REF!</definedName>
    <definedName name="оплата_труда" localSheetId="29">#REF!</definedName>
    <definedName name="оплата_труда" localSheetId="27">#REF!</definedName>
    <definedName name="оплата_труда" localSheetId="2">#REF!</definedName>
    <definedName name="оплата_труда" localSheetId="26">#REF!</definedName>
    <definedName name="оплата_труда" localSheetId="12">#REF!</definedName>
    <definedName name="оплата_труда" localSheetId="25">#REF!</definedName>
    <definedName name="оплата_труда" localSheetId="28">#REF!</definedName>
    <definedName name="оплата_труда" localSheetId="5">#REF!</definedName>
    <definedName name="оплата_труда" localSheetId="21">#REF!</definedName>
    <definedName name="оплата_труда" localSheetId="16">#REF!</definedName>
    <definedName name="оплата_труда" localSheetId="18">#REF!</definedName>
    <definedName name="оплата_труда" localSheetId="7">#REF!</definedName>
    <definedName name="оплата_труда" localSheetId="9">#REF!</definedName>
    <definedName name="оплата_труда" localSheetId="1">#REF!</definedName>
    <definedName name="оплата_труда" localSheetId="4">#REF!</definedName>
    <definedName name="оплата_труда" localSheetId="6">#REF!</definedName>
    <definedName name="оплата_труда">#REF!</definedName>
    <definedName name="Список" localSheetId="10">#REF!</definedName>
    <definedName name="Список" localSheetId="11">#REF!</definedName>
    <definedName name="Список" localSheetId="24">#REF!</definedName>
    <definedName name="Список" localSheetId="13">#REF!</definedName>
    <definedName name="Список" localSheetId="8">#REF!</definedName>
    <definedName name="Список" localSheetId="19">#REF!</definedName>
    <definedName name="Список" localSheetId="22">#REF!</definedName>
    <definedName name="Список" localSheetId="14">#REF!</definedName>
    <definedName name="Список" localSheetId="3">#REF!</definedName>
    <definedName name="Список" localSheetId="20">#REF!</definedName>
    <definedName name="Список" localSheetId="23">#REF!</definedName>
    <definedName name="Список" localSheetId="15">#REF!</definedName>
    <definedName name="Список" localSheetId="17">#REF!</definedName>
    <definedName name="Список" localSheetId="29">#REF!</definedName>
    <definedName name="Список" localSheetId="27">#REF!</definedName>
    <definedName name="Список" localSheetId="2">#REF!</definedName>
    <definedName name="Список" localSheetId="26">#REF!</definedName>
    <definedName name="Список" localSheetId="12">#REF!</definedName>
    <definedName name="Список" localSheetId="25">#REF!</definedName>
    <definedName name="Список" localSheetId="28">#REF!</definedName>
    <definedName name="Список" localSheetId="5">#REF!</definedName>
    <definedName name="Список" localSheetId="21">#REF!</definedName>
    <definedName name="Список" localSheetId="16">#REF!</definedName>
    <definedName name="Список" localSheetId="18">#REF!</definedName>
    <definedName name="Список" localSheetId="7">#REF!</definedName>
    <definedName name="Список" localSheetId="9">#REF!</definedName>
    <definedName name="Список" localSheetId="1">#REF!</definedName>
    <definedName name="Список" localSheetId="4">#REF!</definedName>
    <definedName name="Список" localSheetId="6">#REF!</definedName>
    <definedName name="Список">#REF!</definedName>
  </definedNames>
  <calcPr calcId="124519"/>
</workbook>
</file>

<file path=xl/calcChain.xml><?xml version="1.0" encoding="utf-8"?>
<calcChain xmlns="http://schemas.openxmlformats.org/spreadsheetml/2006/main">
  <c r="E69" i="105"/>
  <c r="E70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68"/>
  <c r="C89"/>
  <c r="C90"/>
  <c r="C91"/>
  <c r="C92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68"/>
  <c r="E61"/>
  <c r="E62"/>
  <c r="E63"/>
  <c r="E64"/>
  <c r="E65"/>
  <c r="E66"/>
  <c r="E60"/>
  <c r="C61"/>
  <c r="C62"/>
  <c r="C63"/>
  <c r="C64"/>
  <c r="C65"/>
  <c r="C66"/>
  <c r="C60"/>
  <c r="E57"/>
  <c r="C57"/>
  <c r="E54"/>
  <c r="E55"/>
  <c r="E53"/>
  <c r="C54"/>
  <c r="C55"/>
  <c r="C53"/>
  <c r="E49"/>
  <c r="E48"/>
  <c r="E41"/>
  <c r="E42"/>
  <c r="E43"/>
  <c r="E44"/>
  <c r="E45"/>
  <c r="E46"/>
  <c r="E47"/>
  <c r="C48"/>
  <c r="C49"/>
  <c r="C41"/>
  <c r="C42"/>
  <c r="C43"/>
  <c r="C44"/>
  <c r="C45"/>
  <c r="C46"/>
  <c r="C47"/>
  <c r="E40"/>
  <c r="C40"/>
  <c r="E37"/>
  <c r="E36"/>
  <c r="E34"/>
  <c r="E35"/>
  <c r="E33"/>
  <c r="C34"/>
  <c r="C35"/>
  <c r="C36"/>
  <c r="C37"/>
  <c r="C33"/>
  <c r="E29"/>
  <c r="E30"/>
  <c r="E31"/>
  <c r="E28"/>
  <c r="C29"/>
  <c r="C30"/>
  <c r="C31"/>
  <c r="C28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7"/>
  <c r="E5"/>
  <c r="E4"/>
  <c r="C5"/>
  <c r="C4"/>
  <c r="F18" i="1"/>
  <c r="E18"/>
  <c r="D18"/>
  <c r="C18"/>
  <c r="C28" l="1"/>
  <c r="D28"/>
  <c r="E28"/>
  <c r="F28"/>
  <c r="F27"/>
  <c r="E27"/>
  <c r="D27"/>
  <c r="C27"/>
  <c r="E59" i="113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58"/>
  <c r="E46"/>
  <c r="E47"/>
  <c r="E48"/>
  <c r="E49"/>
  <c r="E50"/>
  <c r="E51"/>
  <c r="E52"/>
  <c r="E53"/>
  <c r="E54"/>
  <c r="E55"/>
  <c r="E56"/>
  <c r="E45"/>
  <c r="C46"/>
  <c r="C47"/>
  <c r="C48"/>
  <c r="C49"/>
  <c r="C50"/>
  <c r="C51"/>
  <c r="C52"/>
  <c r="C53"/>
  <c r="C54"/>
  <c r="C55"/>
  <c r="C56"/>
  <c r="C45"/>
  <c r="E43"/>
  <c r="E42"/>
  <c r="D43"/>
  <c r="D42"/>
  <c r="C43"/>
  <c r="C42"/>
  <c r="E38"/>
  <c r="E39"/>
  <c r="E40"/>
  <c r="E37"/>
  <c r="C38"/>
  <c r="C39"/>
  <c r="C40"/>
  <c r="C37"/>
  <c r="E33"/>
  <c r="E32"/>
  <c r="E25"/>
  <c r="E26"/>
  <c r="E27"/>
  <c r="E28"/>
  <c r="E29"/>
  <c r="E30"/>
  <c r="E31"/>
  <c r="E24"/>
  <c r="C32"/>
  <c r="C33"/>
  <c r="C25"/>
  <c r="C26"/>
  <c r="C27"/>
  <c r="C28"/>
  <c r="C29"/>
  <c r="C30"/>
  <c r="C31"/>
  <c r="C24"/>
  <c r="E19"/>
  <c r="E20"/>
  <c r="E21"/>
  <c r="E22"/>
  <c r="E18"/>
  <c r="C19"/>
  <c r="C20"/>
  <c r="C21"/>
  <c r="C22"/>
  <c r="C18"/>
  <c r="E16"/>
  <c r="D16"/>
  <c r="C16"/>
  <c r="E7"/>
  <c r="E8"/>
  <c r="E9"/>
  <c r="E10"/>
  <c r="E11"/>
  <c r="E12"/>
  <c r="E13"/>
  <c r="E14"/>
  <c r="E6"/>
  <c r="D7"/>
  <c r="D8"/>
  <c r="D9"/>
  <c r="D10"/>
  <c r="D11"/>
  <c r="D12"/>
  <c r="D13"/>
  <c r="D14"/>
  <c r="D6"/>
  <c r="C7"/>
  <c r="C8"/>
  <c r="C9"/>
  <c r="C10"/>
  <c r="C11"/>
  <c r="C12"/>
  <c r="C13"/>
  <c r="C14"/>
  <c r="C6"/>
  <c r="E4"/>
  <c r="C4"/>
  <c r="E104" i="112"/>
  <c r="E103"/>
  <c r="C103"/>
  <c r="C104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80"/>
  <c r="E68"/>
  <c r="E69"/>
  <c r="E70"/>
  <c r="E71"/>
  <c r="E72"/>
  <c r="E73"/>
  <c r="E74"/>
  <c r="E75"/>
  <c r="E76"/>
  <c r="E77"/>
  <c r="E78"/>
  <c r="E67"/>
  <c r="C68"/>
  <c r="C69"/>
  <c r="C70"/>
  <c r="C71"/>
  <c r="C72"/>
  <c r="C73"/>
  <c r="C74"/>
  <c r="C75"/>
  <c r="C76"/>
  <c r="C77"/>
  <c r="C78"/>
  <c r="C67"/>
  <c r="E64"/>
  <c r="E65"/>
  <c r="E63"/>
  <c r="D64"/>
  <c r="D65"/>
  <c r="D63"/>
  <c r="C64"/>
  <c r="C65"/>
  <c r="C63"/>
  <c r="E59"/>
  <c r="E60"/>
  <c r="E61"/>
  <c r="E58"/>
  <c r="D59"/>
  <c r="D60"/>
  <c r="D61"/>
  <c r="D58"/>
  <c r="C58"/>
  <c r="C59"/>
  <c r="C60"/>
  <c r="C61"/>
  <c r="E46"/>
  <c r="E47"/>
  <c r="E48"/>
  <c r="E49"/>
  <c r="E50"/>
  <c r="E51"/>
  <c r="E52"/>
  <c r="E53"/>
  <c r="E54"/>
  <c r="E45"/>
  <c r="C46"/>
  <c r="C47"/>
  <c r="C48"/>
  <c r="C49"/>
  <c r="C50"/>
  <c r="C51"/>
  <c r="C52"/>
  <c r="C53"/>
  <c r="C54"/>
  <c r="C45"/>
  <c r="E40"/>
  <c r="E41"/>
  <c r="E42"/>
  <c r="E43"/>
  <c r="E39"/>
  <c r="C40"/>
  <c r="C41"/>
  <c r="C42"/>
  <c r="C43"/>
  <c r="C39"/>
  <c r="E32"/>
  <c r="E33"/>
  <c r="E34"/>
  <c r="E35"/>
  <c r="E36"/>
  <c r="E37"/>
  <c r="E31"/>
  <c r="C32"/>
  <c r="C33"/>
  <c r="C34"/>
  <c r="C35"/>
  <c r="C36"/>
  <c r="C37"/>
  <c r="C31"/>
  <c r="E13"/>
  <c r="E14"/>
  <c r="E15"/>
  <c r="E16"/>
  <c r="E17"/>
  <c r="E18"/>
  <c r="E19"/>
  <c r="E20"/>
  <c r="E21"/>
  <c r="E22"/>
  <c r="E23"/>
  <c r="E24"/>
  <c r="E25"/>
  <c r="E26"/>
  <c r="E27"/>
  <c r="E28"/>
  <c r="E29"/>
  <c r="E12"/>
  <c r="D13"/>
  <c r="D14"/>
  <c r="D15"/>
  <c r="D16"/>
  <c r="D17"/>
  <c r="D18"/>
  <c r="D19"/>
  <c r="D20"/>
  <c r="D21"/>
  <c r="D22"/>
  <c r="D23"/>
  <c r="D24"/>
  <c r="D25"/>
  <c r="D26"/>
  <c r="D27"/>
  <c r="D28"/>
  <c r="D29"/>
  <c r="D12"/>
  <c r="C13"/>
  <c r="C14"/>
  <c r="C15"/>
  <c r="C16"/>
  <c r="C17"/>
  <c r="C18"/>
  <c r="C19"/>
  <c r="C20"/>
  <c r="C21"/>
  <c r="C22"/>
  <c r="C23"/>
  <c r="C24"/>
  <c r="C25"/>
  <c r="C26"/>
  <c r="C27"/>
  <c r="C28"/>
  <c r="C29"/>
  <c r="C12"/>
  <c r="E10"/>
  <c r="E7"/>
  <c r="E8"/>
  <c r="E9"/>
  <c r="E6"/>
  <c r="E5"/>
  <c r="E4"/>
  <c r="C10"/>
  <c r="C7"/>
  <c r="C8"/>
  <c r="C9"/>
  <c r="C6"/>
  <c r="C5"/>
  <c r="C4"/>
  <c r="E95" i="111" l="1"/>
  <c r="C95"/>
  <c r="E94"/>
  <c r="C94"/>
  <c r="E93"/>
  <c r="C93"/>
  <c r="E92"/>
  <c r="C92"/>
  <c r="E91"/>
  <c r="C91"/>
  <c r="E90"/>
  <c r="C90"/>
  <c r="E89"/>
  <c r="C89"/>
  <c r="E88"/>
  <c r="C88"/>
  <c r="E87"/>
  <c r="C87"/>
  <c r="E86"/>
  <c r="C86"/>
  <c r="E85"/>
  <c r="C85"/>
  <c r="E84"/>
  <c r="C84"/>
  <c r="E83"/>
  <c r="C83"/>
  <c r="E82"/>
  <c r="C82"/>
  <c r="E81"/>
  <c r="C81"/>
  <c r="E80"/>
  <c r="C80"/>
  <c r="E79"/>
  <c r="C79"/>
  <c r="E78"/>
  <c r="C78"/>
  <c r="E77"/>
  <c r="C77"/>
  <c r="E76"/>
  <c r="C76"/>
  <c r="E75"/>
  <c r="C75"/>
  <c r="E74"/>
  <c r="C74"/>
  <c r="E73"/>
  <c r="C73"/>
  <c r="E72"/>
  <c r="C72"/>
  <c r="E70"/>
  <c r="C70"/>
  <c r="E69"/>
  <c r="C69"/>
  <c r="E68"/>
  <c r="C68"/>
  <c r="E67"/>
  <c r="C67"/>
  <c r="E66"/>
  <c r="C66"/>
  <c r="E65"/>
  <c r="C65"/>
  <c r="E64"/>
  <c r="C64"/>
  <c r="E63"/>
  <c r="C63"/>
  <c r="E62"/>
  <c r="C62"/>
  <c r="E61"/>
  <c r="C61"/>
  <c r="E60"/>
  <c r="C60"/>
  <c r="E58"/>
  <c r="D58"/>
  <c r="C58"/>
  <c r="E57"/>
  <c r="D57"/>
  <c r="C57"/>
  <c r="E56"/>
  <c r="D56"/>
  <c r="C56"/>
  <c r="E50"/>
  <c r="C50"/>
  <c r="E49"/>
  <c r="C49"/>
  <c r="E48"/>
  <c r="C48"/>
  <c r="E47"/>
  <c r="C47"/>
  <c r="E46"/>
  <c r="C46"/>
  <c r="E45"/>
  <c r="C45"/>
  <c r="E44"/>
  <c r="C44"/>
  <c r="E43"/>
  <c r="C43"/>
  <c r="E42"/>
  <c r="C42"/>
  <c r="E41"/>
  <c r="C41"/>
  <c r="E39"/>
  <c r="C39"/>
  <c r="E38"/>
  <c r="C38"/>
  <c r="E37"/>
  <c r="C37"/>
  <c r="E36"/>
  <c r="C36"/>
  <c r="E35"/>
  <c r="C35"/>
  <c r="E33"/>
  <c r="C33"/>
  <c r="E32"/>
  <c r="C32"/>
  <c r="E31"/>
  <c r="C31"/>
  <c r="E30"/>
  <c r="C30"/>
  <c r="E29"/>
  <c r="C29"/>
  <c r="E28"/>
  <c r="C28"/>
  <c r="E27"/>
  <c r="C27"/>
  <c r="E25"/>
  <c r="D25"/>
  <c r="C25"/>
  <c r="E24"/>
  <c r="D24"/>
  <c r="C24"/>
  <c r="E23"/>
  <c r="D23"/>
  <c r="C23"/>
  <c r="E22"/>
  <c r="C22"/>
  <c r="E21"/>
  <c r="D21"/>
  <c r="C21"/>
  <c r="E20"/>
  <c r="D20"/>
  <c r="C20"/>
  <c r="E19"/>
  <c r="D19"/>
  <c r="C19"/>
  <c r="E18"/>
  <c r="D18"/>
  <c r="C18"/>
  <c r="E17"/>
  <c r="C17"/>
  <c r="E16"/>
  <c r="C16"/>
  <c r="E15"/>
  <c r="C15"/>
  <c r="E14"/>
  <c r="D14"/>
  <c r="C14"/>
  <c r="E13"/>
  <c r="C13"/>
  <c r="E12"/>
  <c r="C12"/>
  <c r="E11"/>
  <c r="D11"/>
  <c r="C11"/>
  <c r="E10"/>
  <c r="C10"/>
  <c r="E9"/>
  <c r="C9"/>
  <c r="E8"/>
  <c r="D8"/>
  <c r="C8"/>
  <c r="E7"/>
  <c r="D7"/>
  <c r="C7"/>
  <c r="E6"/>
  <c r="D6"/>
  <c r="C6"/>
  <c r="E4"/>
  <c r="C4"/>
  <c r="C24" i="1"/>
  <c r="D24"/>
  <c r="E24"/>
  <c r="F24"/>
  <c r="E73" i="109" l="1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E72"/>
  <c r="C72"/>
  <c r="E61"/>
  <c r="E62"/>
  <c r="E63"/>
  <c r="E64"/>
  <c r="E65"/>
  <c r="E66"/>
  <c r="E67"/>
  <c r="E68"/>
  <c r="E69"/>
  <c r="E70"/>
  <c r="E60"/>
  <c r="C61"/>
  <c r="C62"/>
  <c r="C63"/>
  <c r="C64"/>
  <c r="C65"/>
  <c r="C66"/>
  <c r="C67"/>
  <c r="C68"/>
  <c r="C69"/>
  <c r="C70"/>
  <c r="C60"/>
  <c r="E57"/>
  <c r="E58"/>
  <c r="E56"/>
  <c r="D57"/>
  <c r="D58"/>
  <c r="D56"/>
  <c r="C57"/>
  <c r="C58"/>
  <c r="C56"/>
  <c r="E49"/>
  <c r="E50"/>
  <c r="C49"/>
  <c r="C50"/>
  <c r="E42"/>
  <c r="E43"/>
  <c r="E44"/>
  <c r="E45"/>
  <c r="E46"/>
  <c r="E47"/>
  <c r="E48"/>
  <c r="C42"/>
  <c r="C43"/>
  <c r="C44"/>
  <c r="C45"/>
  <c r="C46"/>
  <c r="C47"/>
  <c r="C48"/>
  <c r="E41"/>
  <c r="C41"/>
  <c r="E39"/>
  <c r="E38"/>
  <c r="E36"/>
  <c r="E37"/>
  <c r="E35"/>
  <c r="C38"/>
  <c r="C39"/>
  <c r="C36"/>
  <c r="C37"/>
  <c r="C35"/>
  <c r="E28"/>
  <c r="E29"/>
  <c r="E30"/>
  <c r="E31"/>
  <c r="E32"/>
  <c r="E33"/>
  <c r="E27"/>
  <c r="C28"/>
  <c r="C29"/>
  <c r="C30"/>
  <c r="C31"/>
  <c r="C32"/>
  <c r="C33"/>
  <c r="C27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6"/>
  <c r="E4"/>
  <c r="C4"/>
  <c r="E108" i="108"/>
  <c r="C108"/>
  <c r="E107"/>
  <c r="C107"/>
  <c r="E106"/>
  <c r="C106"/>
  <c r="E105"/>
  <c r="C105"/>
  <c r="E104"/>
  <c r="C104"/>
  <c r="E103"/>
  <c r="C103"/>
  <c r="E102"/>
  <c r="C102"/>
  <c r="E101"/>
  <c r="C101"/>
  <c r="E100"/>
  <c r="C100"/>
  <c r="E99"/>
  <c r="C99"/>
  <c r="E98"/>
  <c r="C98"/>
  <c r="E97"/>
  <c r="C97"/>
  <c r="E96"/>
  <c r="C96"/>
  <c r="E95"/>
  <c r="C95"/>
  <c r="E94"/>
  <c r="C94"/>
  <c r="E93"/>
  <c r="C93"/>
  <c r="E92"/>
  <c r="C92"/>
  <c r="E91"/>
  <c r="C91"/>
  <c r="E90"/>
  <c r="C90"/>
  <c r="E89"/>
  <c r="C89"/>
  <c r="E88"/>
  <c r="C88"/>
  <c r="E87"/>
  <c r="C87"/>
  <c r="E86"/>
  <c r="C86"/>
  <c r="E85"/>
  <c r="C85"/>
  <c r="E83"/>
  <c r="C83"/>
  <c r="E82"/>
  <c r="C82"/>
  <c r="E81"/>
  <c r="C81"/>
  <c r="E80"/>
  <c r="C80"/>
  <c r="E79"/>
  <c r="C79"/>
  <c r="E78"/>
  <c r="C78"/>
  <c r="E77"/>
  <c r="C77"/>
  <c r="E76"/>
  <c r="C76"/>
  <c r="E75"/>
  <c r="C75"/>
  <c r="E74"/>
  <c r="C74"/>
  <c r="E73"/>
  <c r="C73"/>
  <c r="E70"/>
  <c r="D70"/>
  <c r="C70"/>
  <c r="E69"/>
  <c r="D69"/>
  <c r="C69"/>
  <c r="E68"/>
  <c r="D68"/>
  <c r="C68"/>
  <c r="E66"/>
  <c r="C66"/>
  <c r="E65"/>
  <c r="C65"/>
  <c r="E64"/>
  <c r="C64"/>
  <c r="E63"/>
  <c r="C63"/>
  <c r="E59"/>
  <c r="C59"/>
  <c r="E58"/>
  <c r="C58"/>
  <c r="E57"/>
  <c r="C57"/>
  <c r="E56"/>
  <c r="C56"/>
  <c r="E55"/>
  <c r="C55"/>
  <c r="E54"/>
  <c r="C54"/>
  <c r="E53"/>
  <c r="C53"/>
  <c r="E52"/>
  <c r="C52"/>
  <c r="E51"/>
  <c r="C51"/>
  <c r="E50"/>
  <c r="C50"/>
  <c r="E47"/>
  <c r="C47"/>
  <c r="E46"/>
  <c r="C46"/>
  <c r="E45"/>
  <c r="C45"/>
  <c r="E44"/>
  <c r="C44"/>
  <c r="E42"/>
  <c r="C42"/>
  <c r="E41"/>
  <c r="C41"/>
  <c r="E40"/>
  <c r="C40"/>
  <c r="E39"/>
  <c r="C39"/>
  <c r="E38"/>
  <c r="C38"/>
  <c r="E37"/>
  <c r="C37"/>
  <c r="E36"/>
  <c r="C36"/>
  <c r="E34"/>
  <c r="C34"/>
  <c r="E33"/>
  <c r="C33"/>
  <c r="E32"/>
  <c r="C32"/>
  <c r="E31"/>
  <c r="C31"/>
  <c r="E30"/>
  <c r="C30"/>
  <c r="E29"/>
  <c r="C29"/>
  <c r="E28"/>
  <c r="C28"/>
  <c r="E27"/>
  <c r="C27"/>
  <c r="E26"/>
  <c r="C26"/>
  <c r="E25"/>
  <c r="C25"/>
  <c r="E24"/>
  <c r="C24"/>
  <c r="E23"/>
  <c r="C23"/>
  <c r="E22"/>
  <c r="C22"/>
  <c r="E21"/>
  <c r="C21"/>
  <c r="E20"/>
  <c r="C20"/>
  <c r="E19"/>
  <c r="C19"/>
  <c r="E18"/>
  <c r="C18"/>
  <c r="E17"/>
  <c r="C17"/>
  <c r="E16"/>
  <c r="C16"/>
  <c r="E15"/>
  <c r="C15"/>
  <c r="E13"/>
  <c r="C13"/>
  <c r="E12"/>
  <c r="C12"/>
  <c r="E11"/>
  <c r="C11"/>
  <c r="E10"/>
  <c r="C10"/>
  <c r="E9"/>
  <c r="C9"/>
  <c r="E8"/>
  <c r="C8"/>
  <c r="E7"/>
  <c r="C7"/>
  <c r="E6"/>
  <c r="C6"/>
  <c r="E5"/>
  <c r="C5"/>
  <c r="E4"/>
  <c r="C4"/>
  <c r="E86" i="107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85"/>
  <c r="C108"/>
  <c r="C109"/>
  <c r="C107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85"/>
  <c r="E74"/>
  <c r="E75"/>
  <c r="E76"/>
  <c r="E77"/>
  <c r="E78"/>
  <c r="E79"/>
  <c r="E80"/>
  <c r="E81"/>
  <c r="E82"/>
  <c r="E83"/>
  <c r="E73"/>
  <c r="C74"/>
  <c r="C75"/>
  <c r="C76"/>
  <c r="C77"/>
  <c r="C78"/>
  <c r="C79"/>
  <c r="C80"/>
  <c r="C81"/>
  <c r="C82"/>
  <c r="C83"/>
  <c r="C73"/>
  <c r="E69"/>
  <c r="E70"/>
  <c r="E68"/>
  <c r="D69"/>
  <c r="D70"/>
  <c r="D68"/>
  <c r="C69"/>
  <c r="C70"/>
  <c r="C68"/>
  <c r="E64"/>
  <c r="E65"/>
  <c r="E66"/>
  <c r="E63"/>
  <c r="C64"/>
  <c r="C65"/>
  <c r="C66"/>
  <c r="C63"/>
  <c r="E58"/>
  <c r="E59"/>
  <c r="E51"/>
  <c r="E52"/>
  <c r="E53"/>
  <c r="E54"/>
  <c r="E55"/>
  <c r="E56"/>
  <c r="E57"/>
  <c r="E50"/>
  <c r="C51"/>
  <c r="C52"/>
  <c r="C53"/>
  <c r="C54"/>
  <c r="C55"/>
  <c r="C56"/>
  <c r="C57"/>
  <c r="C58"/>
  <c r="C59"/>
  <c r="C50"/>
  <c r="E45"/>
  <c r="E46"/>
  <c r="E47"/>
  <c r="E44"/>
  <c r="C45"/>
  <c r="C46"/>
  <c r="C47"/>
  <c r="C44"/>
  <c r="E37"/>
  <c r="E38"/>
  <c r="E39"/>
  <c r="E40"/>
  <c r="E41"/>
  <c r="E42"/>
  <c r="E36"/>
  <c r="C37"/>
  <c r="C38"/>
  <c r="C39"/>
  <c r="C40"/>
  <c r="C41"/>
  <c r="C42"/>
  <c r="C36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5"/>
  <c r="E5"/>
  <c r="E6"/>
  <c r="E7"/>
  <c r="E8"/>
  <c r="E9"/>
  <c r="E10"/>
  <c r="E11"/>
  <c r="E12"/>
  <c r="E13"/>
  <c r="E4"/>
  <c r="C5"/>
  <c r="C6"/>
  <c r="C7"/>
  <c r="C8"/>
  <c r="C9"/>
  <c r="C10"/>
  <c r="C11"/>
  <c r="C12"/>
  <c r="C13"/>
  <c r="C4"/>
  <c r="E85" i="103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84"/>
  <c r="E73"/>
  <c r="E74"/>
  <c r="E75"/>
  <c r="E76"/>
  <c r="E77"/>
  <c r="E78"/>
  <c r="E79"/>
  <c r="E80"/>
  <c r="E81"/>
  <c r="E82"/>
  <c r="E72"/>
  <c r="C73"/>
  <c r="C74"/>
  <c r="C75"/>
  <c r="C76"/>
  <c r="C77"/>
  <c r="C78"/>
  <c r="C79"/>
  <c r="C80"/>
  <c r="C81"/>
  <c r="C82"/>
  <c r="C72"/>
  <c r="E69"/>
  <c r="E70"/>
  <c r="E68"/>
  <c r="D69"/>
  <c r="D70"/>
  <c r="D68"/>
  <c r="C69"/>
  <c r="C70"/>
  <c r="C68"/>
  <c r="E64"/>
  <c r="E65"/>
  <c r="E66"/>
  <c r="E63"/>
  <c r="C64"/>
  <c r="C65"/>
  <c r="C66"/>
  <c r="C63"/>
  <c r="E51"/>
  <c r="E52"/>
  <c r="E53"/>
  <c r="E54"/>
  <c r="E55"/>
  <c r="E56"/>
  <c r="E57"/>
  <c r="E58"/>
  <c r="E59"/>
  <c r="E50"/>
  <c r="C51"/>
  <c r="C52"/>
  <c r="C53"/>
  <c r="C54"/>
  <c r="C55"/>
  <c r="C56"/>
  <c r="C57"/>
  <c r="C58"/>
  <c r="C59"/>
  <c r="C50"/>
  <c r="E45"/>
  <c r="E46"/>
  <c r="E47"/>
  <c r="E48"/>
  <c r="E44"/>
  <c r="C45"/>
  <c r="C46"/>
  <c r="C47"/>
  <c r="C48"/>
  <c r="C44"/>
  <c r="E37"/>
  <c r="E38"/>
  <c r="E39"/>
  <c r="E40"/>
  <c r="E41"/>
  <c r="E42"/>
  <c r="E36"/>
  <c r="C37"/>
  <c r="C38"/>
  <c r="C39"/>
  <c r="C40"/>
  <c r="C41"/>
  <c r="C42"/>
  <c r="C36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15"/>
  <c r="E13"/>
  <c r="E5"/>
  <c r="E6"/>
  <c r="E7"/>
  <c r="E8"/>
  <c r="E9"/>
  <c r="E10"/>
  <c r="E11"/>
  <c r="E12"/>
  <c r="E4"/>
  <c r="C5"/>
  <c r="C6"/>
  <c r="C7"/>
  <c r="C8"/>
  <c r="C9"/>
  <c r="C10"/>
  <c r="C11"/>
  <c r="C12"/>
  <c r="C13"/>
  <c r="C4"/>
  <c r="E86" i="102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106"/>
  <c r="C107"/>
  <c r="C108"/>
  <c r="C85"/>
  <c r="E74"/>
  <c r="E75"/>
  <c r="E76"/>
  <c r="E77"/>
  <c r="E78"/>
  <c r="E79"/>
  <c r="E80"/>
  <c r="E81"/>
  <c r="E82"/>
  <c r="E83"/>
  <c r="E73"/>
  <c r="C74"/>
  <c r="C75"/>
  <c r="C76"/>
  <c r="C77"/>
  <c r="C78"/>
  <c r="C79"/>
  <c r="C80"/>
  <c r="C81"/>
  <c r="C82"/>
  <c r="C83"/>
  <c r="C73"/>
  <c r="E70"/>
  <c r="E71"/>
  <c r="E69"/>
  <c r="D70"/>
  <c r="D71"/>
  <c r="D69"/>
  <c r="C70"/>
  <c r="C71"/>
  <c r="C69"/>
  <c r="E65"/>
  <c r="E66"/>
  <c r="E67"/>
  <c r="E64"/>
  <c r="C65"/>
  <c r="C66"/>
  <c r="C67"/>
  <c r="C64"/>
  <c r="E58"/>
  <c r="E59"/>
  <c r="E60"/>
  <c r="E52"/>
  <c r="E53"/>
  <c r="E54"/>
  <c r="E55"/>
  <c r="E56"/>
  <c r="E57"/>
  <c r="E51"/>
  <c r="C57"/>
  <c r="C58"/>
  <c r="C59"/>
  <c r="C60"/>
  <c r="C52"/>
  <c r="C53"/>
  <c r="C54"/>
  <c r="C55"/>
  <c r="C56"/>
  <c r="C51"/>
  <c r="E46"/>
  <c r="E47"/>
  <c r="E48"/>
  <c r="E49"/>
  <c r="E45"/>
  <c r="C46"/>
  <c r="C47"/>
  <c r="C48"/>
  <c r="C49"/>
  <c r="C45"/>
  <c r="E38"/>
  <c r="E39"/>
  <c r="E40"/>
  <c r="E41"/>
  <c r="E42"/>
  <c r="E43"/>
  <c r="E37"/>
  <c r="C38"/>
  <c r="C39"/>
  <c r="C40"/>
  <c r="C41"/>
  <c r="C42"/>
  <c r="C43"/>
  <c r="C37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16"/>
  <c r="E5"/>
  <c r="E6"/>
  <c r="E7"/>
  <c r="E8"/>
  <c r="E9"/>
  <c r="E10"/>
  <c r="E11"/>
  <c r="E12"/>
  <c r="E13"/>
  <c r="E14"/>
  <c r="E4"/>
  <c r="C5"/>
  <c r="C6"/>
  <c r="C7"/>
  <c r="C8"/>
  <c r="C9"/>
  <c r="C10"/>
  <c r="C11"/>
  <c r="C12"/>
  <c r="C13"/>
  <c r="C14"/>
  <c r="C4"/>
  <c r="E82" i="104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81"/>
  <c r="E70"/>
  <c r="E71"/>
  <c r="E72"/>
  <c r="E73"/>
  <c r="E74"/>
  <c r="E75"/>
  <c r="E76"/>
  <c r="E77"/>
  <c r="E78"/>
  <c r="E79"/>
  <c r="E69"/>
  <c r="C70"/>
  <c r="C71"/>
  <c r="C72"/>
  <c r="C73"/>
  <c r="C74"/>
  <c r="C75"/>
  <c r="C76"/>
  <c r="C77"/>
  <c r="C78"/>
  <c r="C79"/>
  <c r="C69"/>
  <c r="D65"/>
  <c r="D66"/>
  <c r="D64"/>
  <c r="E65"/>
  <c r="E66"/>
  <c r="E64"/>
  <c r="C65"/>
  <c r="C66"/>
  <c r="C64"/>
  <c r="E60"/>
  <c r="E61"/>
  <c r="E62"/>
  <c r="E59"/>
  <c r="C60"/>
  <c r="C61"/>
  <c r="C62"/>
  <c r="C59"/>
  <c r="E47"/>
  <c r="E48"/>
  <c r="E49"/>
  <c r="E50"/>
  <c r="E51"/>
  <c r="E52"/>
  <c r="E53"/>
  <c r="E54"/>
  <c r="E55"/>
  <c r="E46"/>
  <c r="C54"/>
  <c r="C55"/>
  <c r="C47"/>
  <c r="C48"/>
  <c r="C49"/>
  <c r="C50"/>
  <c r="C51"/>
  <c r="C52"/>
  <c r="C53"/>
  <c r="C46"/>
  <c r="E41"/>
  <c r="E42"/>
  <c r="E43"/>
  <c r="E44"/>
  <c r="E40"/>
  <c r="C41"/>
  <c r="C42"/>
  <c r="C43"/>
  <c r="C44"/>
  <c r="C40"/>
  <c r="E33"/>
  <c r="E34"/>
  <c r="E35"/>
  <c r="E36"/>
  <c r="E37"/>
  <c r="E38"/>
  <c r="E32"/>
  <c r="C33"/>
  <c r="C34"/>
  <c r="C35"/>
  <c r="C36"/>
  <c r="C37"/>
  <c r="C38"/>
  <c r="C32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11"/>
  <c r="E5"/>
  <c r="E6"/>
  <c r="E7"/>
  <c r="E8"/>
  <c r="E9"/>
  <c r="E4"/>
  <c r="C5"/>
  <c r="C6"/>
  <c r="C7"/>
  <c r="C8"/>
  <c r="C9"/>
  <c r="C4"/>
  <c r="F23" i="1"/>
  <c r="E23"/>
  <c r="D23"/>
  <c r="C23"/>
  <c r="C21"/>
  <c r="D21"/>
  <c r="E21"/>
  <c r="F21"/>
  <c r="F20"/>
  <c r="D20"/>
  <c r="C20"/>
  <c r="C16"/>
  <c r="D16"/>
  <c r="E16"/>
  <c r="F16"/>
  <c r="C17"/>
  <c r="D17"/>
  <c r="E17"/>
  <c r="F17"/>
  <c r="F15"/>
  <c r="E15"/>
  <c r="D15"/>
  <c r="C15"/>
  <c r="E101" i="114" l="1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101"/>
  <c r="C77"/>
  <c r="E65"/>
  <c r="E66"/>
  <c r="E67"/>
  <c r="E68"/>
  <c r="E69"/>
  <c r="E70"/>
  <c r="E71"/>
  <c r="E72"/>
  <c r="E73"/>
  <c r="E74"/>
  <c r="E75"/>
  <c r="E64"/>
  <c r="C65"/>
  <c r="C66"/>
  <c r="C67"/>
  <c r="C68"/>
  <c r="C69"/>
  <c r="C70"/>
  <c r="C71"/>
  <c r="C72"/>
  <c r="C73"/>
  <c r="C74"/>
  <c r="C64"/>
  <c r="E54"/>
  <c r="E55"/>
  <c r="E47"/>
  <c r="E48"/>
  <c r="E49"/>
  <c r="E50"/>
  <c r="E51"/>
  <c r="E52"/>
  <c r="E53"/>
  <c r="E46"/>
  <c r="C54"/>
  <c r="C55"/>
  <c r="C47"/>
  <c r="C48"/>
  <c r="C49"/>
  <c r="C50"/>
  <c r="C51"/>
  <c r="C52"/>
  <c r="C53"/>
  <c r="C46"/>
  <c r="E41"/>
  <c r="E42"/>
  <c r="E43"/>
  <c r="E44"/>
  <c r="E40"/>
  <c r="C41"/>
  <c r="C42"/>
  <c r="C43"/>
  <c r="C44"/>
  <c r="C40"/>
  <c r="E33"/>
  <c r="E34"/>
  <c r="E35"/>
  <c r="E36"/>
  <c r="E37"/>
  <c r="E38"/>
  <c r="E32"/>
  <c r="C33"/>
  <c r="C34"/>
  <c r="C35"/>
  <c r="C36"/>
  <c r="C37"/>
  <c r="C38"/>
  <c r="C32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8"/>
  <c r="E5"/>
  <c r="C5"/>
  <c r="E50" i="116"/>
  <c r="C50"/>
  <c r="E45"/>
  <c r="E46"/>
  <c r="E47"/>
  <c r="E48"/>
  <c r="E44"/>
  <c r="C45"/>
  <c r="C46"/>
  <c r="C47"/>
  <c r="C48"/>
  <c r="C44"/>
  <c r="E30"/>
  <c r="E31"/>
  <c r="E32"/>
  <c r="E33"/>
  <c r="E29"/>
  <c r="C30"/>
  <c r="C31"/>
  <c r="C32"/>
  <c r="C33"/>
  <c r="C29"/>
  <c r="E21"/>
  <c r="E22"/>
  <c r="E23"/>
  <c r="E24"/>
  <c r="E25"/>
  <c r="E26"/>
  <c r="E20"/>
  <c r="C21"/>
  <c r="C22"/>
  <c r="C23"/>
  <c r="C24"/>
  <c r="C25"/>
  <c r="C26"/>
  <c r="C20"/>
  <c r="E16"/>
  <c r="C16"/>
  <c r="E14"/>
  <c r="E15"/>
  <c r="E13"/>
  <c r="C14"/>
  <c r="C15"/>
  <c r="C13"/>
  <c r="E13" i="101"/>
  <c r="F22" i="1"/>
  <c r="E22"/>
  <c r="D22"/>
  <c r="C22"/>
  <c r="F26"/>
  <c r="E26"/>
  <c r="D26"/>
  <c r="C26"/>
  <c r="D14"/>
  <c r="C14"/>
  <c r="C75" i="114" l="1"/>
  <c r="H68" i="64" l="1"/>
  <c r="H69"/>
  <c r="H70"/>
  <c r="H71"/>
  <c r="H72"/>
  <c r="H73"/>
  <c r="H74"/>
  <c r="H75"/>
  <c r="H76"/>
  <c r="H77"/>
  <c r="H78"/>
  <c r="H79"/>
  <c r="H80"/>
  <c r="H81"/>
  <c r="H82"/>
  <c r="H83"/>
  <c r="H84"/>
  <c r="H85"/>
  <c r="H86"/>
  <c r="H87"/>
  <c r="H88"/>
  <c r="H89"/>
  <c r="H90"/>
  <c r="H67"/>
  <c r="C68"/>
  <c r="C69"/>
  <c r="C70"/>
  <c r="C71"/>
  <c r="C72"/>
  <c r="C73"/>
  <c r="C74"/>
  <c r="C75"/>
  <c r="C76"/>
  <c r="C77"/>
  <c r="C78"/>
  <c r="C79"/>
  <c r="C80"/>
  <c r="C81"/>
  <c r="C82"/>
  <c r="C83"/>
  <c r="C84"/>
  <c r="C85"/>
  <c r="C86"/>
  <c r="C87"/>
  <c r="C88"/>
  <c r="C89"/>
  <c r="C90"/>
  <c r="C67"/>
  <c r="H56"/>
  <c r="H57"/>
  <c r="H58"/>
  <c r="H59"/>
  <c r="H60"/>
  <c r="H61"/>
  <c r="H62"/>
  <c r="H63"/>
  <c r="H64"/>
  <c r="H55"/>
  <c r="C56"/>
  <c r="C57"/>
  <c r="C58"/>
  <c r="C59"/>
  <c r="C60"/>
  <c r="C61"/>
  <c r="C62"/>
  <c r="C63"/>
  <c r="C64"/>
  <c r="C55"/>
  <c r="H52"/>
  <c r="C52"/>
  <c r="H49"/>
  <c r="H50"/>
  <c r="H48"/>
  <c r="D49"/>
  <c r="D50"/>
  <c r="D48"/>
  <c r="C49"/>
  <c r="C50"/>
  <c r="C48"/>
  <c r="H39"/>
  <c r="H40"/>
  <c r="H41"/>
  <c r="H42"/>
  <c r="H43"/>
  <c r="H38"/>
  <c r="C39"/>
  <c r="C40"/>
  <c r="C41"/>
  <c r="C42"/>
  <c r="C43"/>
  <c r="C38"/>
  <c r="H33"/>
  <c r="H34"/>
  <c r="H35"/>
  <c r="H36"/>
  <c r="H32"/>
  <c r="C33"/>
  <c r="C34"/>
  <c r="C35"/>
  <c r="C36"/>
  <c r="C32"/>
  <c r="H14"/>
  <c r="H15"/>
  <c r="H16"/>
  <c r="H17"/>
  <c r="H18"/>
  <c r="H19"/>
  <c r="H20"/>
  <c r="H21"/>
  <c r="H22"/>
  <c r="H23"/>
  <c r="H24"/>
  <c r="H25"/>
  <c r="H26"/>
  <c r="H27"/>
  <c r="H28"/>
  <c r="H29"/>
  <c r="H30"/>
  <c r="H13"/>
  <c r="C14"/>
  <c r="C15"/>
  <c r="C16"/>
  <c r="C17"/>
  <c r="C18"/>
  <c r="C19"/>
  <c r="C20"/>
  <c r="C21"/>
  <c r="C22"/>
  <c r="C23"/>
  <c r="C24"/>
  <c r="C25"/>
  <c r="C26"/>
  <c r="C27"/>
  <c r="C28"/>
  <c r="C29"/>
  <c r="C30"/>
  <c r="C13"/>
  <c r="H11"/>
  <c r="C11"/>
  <c r="E62" i="100"/>
  <c r="E63"/>
  <c r="E64"/>
  <c r="E65"/>
  <c r="E66"/>
  <c r="E67"/>
  <c r="E68"/>
  <c r="E69"/>
  <c r="E70"/>
  <c r="E71"/>
  <c r="E72"/>
  <c r="E73"/>
  <c r="E74"/>
  <c r="E75"/>
  <c r="E76"/>
  <c r="E77"/>
  <c r="E78"/>
  <c r="E79"/>
  <c r="E80"/>
  <c r="E81"/>
  <c r="E82"/>
  <c r="E83"/>
  <c r="E84"/>
  <c r="E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61"/>
  <c r="C55"/>
  <c r="C56"/>
  <c r="C57"/>
  <c r="C58"/>
  <c r="C59"/>
  <c r="E55"/>
  <c r="E56"/>
  <c r="E57"/>
  <c r="E58"/>
  <c r="E59"/>
  <c r="E54"/>
  <c r="C54"/>
  <c r="E51"/>
  <c r="C51"/>
  <c r="E48"/>
  <c r="E49"/>
  <c r="E47"/>
  <c r="C48"/>
  <c r="C49"/>
  <c r="C47"/>
  <c r="E39"/>
  <c r="E40"/>
  <c r="E41"/>
  <c r="E42"/>
  <c r="E43"/>
  <c r="E38"/>
  <c r="C39"/>
  <c r="C40"/>
  <c r="C41"/>
  <c r="C42"/>
  <c r="C43"/>
  <c r="C38"/>
  <c r="E33"/>
  <c r="E34"/>
  <c r="E35"/>
  <c r="E36"/>
  <c r="E32"/>
  <c r="C33"/>
  <c r="C34"/>
  <c r="C35"/>
  <c r="C36"/>
  <c r="C32"/>
  <c r="E29"/>
  <c r="E30"/>
  <c r="E28"/>
  <c r="C29"/>
  <c r="C30"/>
  <c r="C28"/>
  <c r="E14"/>
  <c r="E15"/>
  <c r="E16"/>
  <c r="E17"/>
  <c r="E18"/>
  <c r="E19"/>
  <c r="E20"/>
  <c r="E21"/>
  <c r="E22"/>
  <c r="E23"/>
  <c r="E24"/>
  <c r="E25"/>
  <c r="E26"/>
  <c r="E13"/>
  <c r="C14"/>
  <c r="C15"/>
  <c r="C16"/>
  <c r="C17"/>
  <c r="C18"/>
  <c r="C19"/>
  <c r="C20"/>
  <c r="C21"/>
  <c r="C22"/>
  <c r="C23"/>
  <c r="C24"/>
  <c r="C25"/>
  <c r="C26"/>
  <c r="C13"/>
  <c r="E7"/>
  <c r="E8"/>
  <c r="E9"/>
  <c r="E10"/>
  <c r="E11"/>
  <c r="C7"/>
  <c r="C8"/>
  <c r="C9"/>
  <c r="C10"/>
  <c r="C11"/>
  <c r="C6"/>
  <c r="C31" i="1"/>
  <c r="D31"/>
  <c r="E31"/>
  <c r="F31"/>
  <c r="F30"/>
  <c r="E30"/>
  <c r="D30"/>
  <c r="C30"/>
  <c r="E76" i="62" l="1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75"/>
  <c r="C76"/>
  <c r="C77"/>
  <c r="C78"/>
  <c r="C79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75"/>
  <c r="E71"/>
  <c r="E72"/>
  <c r="E73"/>
  <c r="E64"/>
  <c r="E65"/>
  <c r="E66"/>
  <c r="E67"/>
  <c r="E68"/>
  <c r="E69"/>
  <c r="E70"/>
  <c r="E63"/>
  <c r="C64"/>
  <c r="C65"/>
  <c r="C66"/>
  <c r="C67"/>
  <c r="C68"/>
  <c r="C69"/>
  <c r="C70"/>
  <c r="C71"/>
  <c r="C72"/>
  <c r="C73"/>
  <c r="C63"/>
  <c r="E60"/>
  <c r="C60"/>
  <c r="E57"/>
  <c r="E58"/>
  <c r="E56"/>
  <c r="C57"/>
  <c r="C58"/>
  <c r="C56"/>
  <c r="E47"/>
  <c r="E48"/>
  <c r="E49"/>
  <c r="E50"/>
  <c r="E51"/>
  <c r="E52"/>
  <c r="E46"/>
  <c r="C47"/>
  <c r="C48"/>
  <c r="C49"/>
  <c r="C50"/>
  <c r="C51"/>
  <c r="C52"/>
  <c r="C46"/>
  <c r="E41"/>
  <c r="E42"/>
  <c r="E43"/>
  <c r="E44"/>
  <c r="E40"/>
  <c r="C41"/>
  <c r="C42"/>
  <c r="C43"/>
  <c r="C44"/>
  <c r="C40"/>
  <c r="E37"/>
  <c r="E38"/>
  <c r="E36"/>
  <c r="C37"/>
  <c r="C38"/>
  <c r="C36"/>
  <c r="E22"/>
  <c r="E23"/>
  <c r="E24"/>
  <c r="E25"/>
  <c r="E26"/>
  <c r="E27"/>
  <c r="E28"/>
  <c r="E29"/>
  <c r="E30"/>
  <c r="E31"/>
  <c r="E32"/>
  <c r="E33"/>
  <c r="E34"/>
  <c r="E21"/>
  <c r="C22"/>
  <c r="C23"/>
  <c r="C24"/>
  <c r="C25"/>
  <c r="C26"/>
  <c r="C27"/>
  <c r="C28"/>
  <c r="C29"/>
  <c r="C30"/>
  <c r="C31"/>
  <c r="C32"/>
  <c r="C33"/>
  <c r="C34"/>
  <c r="C21"/>
  <c r="E19"/>
  <c r="E18"/>
  <c r="E16"/>
  <c r="E17"/>
  <c r="E14"/>
  <c r="E15"/>
  <c r="E13"/>
  <c r="C19"/>
  <c r="C17"/>
  <c r="C18"/>
  <c r="C14"/>
  <c r="C15"/>
  <c r="C16"/>
  <c r="C13"/>
  <c r="F29" i="1"/>
  <c r="E29"/>
  <c r="D29"/>
  <c r="C29"/>
  <c r="H83" i="99" l="1"/>
  <c r="H84"/>
  <c r="H85"/>
  <c r="H86"/>
  <c r="H87"/>
  <c r="H88"/>
  <c r="H89"/>
  <c r="H90"/>
  <c r="H91"/>
  <c r="H92"/>
  <c r="H93"/>
  <c r="H94"/>
  <c r="H95"/>
  <c r="H96"/>
  <c r="H97"/>
  <c r="H98"/>
  <c r="H99"/>
  <c r="H100"/>
  <c r="H101"/>
  <c r="H82"/>
  <c r="C98"/>
  <c r="C99"/>
  <c r="C100"/>
  <c r="C101"/>
  <c r="C94"/>
  <c r="C95"/>
  <c r="C96"/>
  <c r="C97"/>
  <c r="C83"/>
  <c r="C84"/>
  <c r="C85"/>
  <c r="C86"/>
  <c r="C87"/>
  <c r="C88"/>
  <c r="C89"/>
  <c r="C90"/>
  <c r="C91"/>
  <c r="C92"/>
  <c r="C93"/>
  <c r="C82"/>
  <c r="H73"/>
  <c r="H74"/>
  <c r="H75"/>
  <c r="H76"/>
  <c r="H77"/>
  <c r="H78"/>
  <c r="H79"/>
  <c r="H80"/>
  <c r="H72"/>
  <c r="C73"/>
  <c r="C74"/>
  <c r="C75"/>
  <c r="C76"/>
  <c r="C77"/>
  <c r="C78"/>
  <c r="C79"/>
  <c r="C80"/>
  <c r="C72"/>
  <c r="H70"/>
  <c r="H69"/>
  <c r="C70"/>
  <c r="C69"/>
  <c r="H67"/>
  <c r="H66"/>
  <c r="C67"/>
  <c r="C66"/>
  <c r="H54"/>
  <c r="H55"/>
  <c r="H56"/>
  <c r="H57"/>
  <c r="H58"/>
  <c r="H59"/>
  <c r="H60"/>
  <c r="H61"/>
  <c r="H62"/>
  <c r="H53"/>
  <c r="C54"/>
  <c r="C55"/>
  <c r="C56"/>
  <c r="C57"/>
  <c r="C58"/>
  <c r="C59"/>
  <c r="C60"/>
  <c r="C61"/>
  <c r="C62"/>
  <c r="C53"/>
  <c r="H48"/>
  <c r="H49"/>
  <c r="H50"/>
  <c r="H51"/>
  <c r="H47"/>
  <c r="C48"/>
  <c r="C49"/>
  <c r="C50"/>
  <c r="C51"/>
  <c r="C47"/>
  <c r="H39"/>
  <c r="H40"/>
  <c r="H41"/>
  <c r="H42"/>
  <c r="H43"/>
  <c r="H44"/>
  <c r="H38"/>
  <c r="C39"/>
  <c r="C40"/>
  <c r="C41"/>
  <c r="C42"/>
  <c r="C43"/>
  <c r="C44"/>
  <c r="C38"/>
  <c r="H21"/>
  <c r="H22"/>
  <c r="H23"/>
  <c r="H24"/>
  <c r="H25"/>
  <c r="H26"/>
  <c r="H27"/>
  <c r="H28"/>
  <c r="H29"/>
  <c r="H30"/>
  <c r="H31"/>
  <c r="H32"/>
  <c r="H33"/>
  <c r="H34"/>
  <c r="H35"/>
  <c r="H36"/>
  <c r="C21"/>
  <c r="C22"/>
  <c r="C23"/>
  <c r="C24"/>
  <c r="C25"/>
  <c r="C26"/>
  <c r="C27"/>
  <c r="C28"/>
  <c r="C29"/>
  <c r="C30"/>
  <c r="C31"/>
  <c r="C32"/>
  <c r="C33"/>
  <c r="C34"/>
  <c r="C35"/>
  <c r="C36"/>
  <c r="H15"/>
  <c r="H16"/>
  <c r="H17"/>
  <c r="H18"/>
  <c r="C15"/>
  <c r="C16"/>
  <c r="C17"/>
  <c r="C18"/>
  <c r="C14"/>
  <c r="H81" i="98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80"/>
  <c r="H71"/>
  <c r="H72"/>
  <c r="H73"/>
  <c r="H74"/>
  <c r="H75"/>
  <c r="H76"/>
  <c r="H77"/>
  <c r="H78"/>
  <c r="H70"/>
  <c r="C71"/>
  <c r="C72"/>
  <c r="C73"/>
  <c r="C74"/>
  <c r="C75"/>
  <c r="C76"/>
  <c r="C77"/>
  <c r="C78"/>
  <c r="C70"/>
  <c r="H68"/>
  <c r="H67"/>
  <c r="C68"/>
  <c r="C67"/>
  <c r="H65"/>
  <c r="H64"/>
  <c r="C65"/>
  <c r="C64"/>
  <c r="H54"/>
  <c r="H55"/>
  <c r="H56"/>
  <c r="H57"/>
  <c r="H58"/>
  <c r="H59"/>
  <c r="H60"/>
  <c r="H61"/>
  <c r="H62"/>
  <c r="H53"/>
  <c r="C54"/>
  <c r="C55"/>
  <c r="C56"/>
  <c r="C57"/>
  <c r="C58"/>
  <c r="C59"/>
  <c r="C60"/>
  <c r="C61"/>
  <c r="C62"/>
  <c r="C53"/>
  <c r="H48"/>
  <c r="H49"/>
  <c r="H50"/>
  <c r="H51"/>
  <c r="H47"/>
  <c r="C48"/>
  <c r="C49"/>
  <c r="C50"/>
  <c r="C51"/>
  <c r="C47"/>
  <c r="H39"/>
  <c r="H40"/>
  <c r="H41"/>
  <c r="H42"/>
  <c r="H43"/>
  <c r="H44"/>
  <c r="H38"/>
  <c r="C39"/>
  <c r="C40"/>
  <c r="C41"/>
  <c r="C42"/>
  <c r="C43"/>
  <c r="C44"/>
  <c r="C38"/>
  <c r="H21"/>
  <c r="H22"/>
  <c r="H23"/>
  <c r="H24"/>
  <c r="H25"/>
  <c r="H26"/>
  <c r="H27"/>
  <c r="H28"/>
  <c r="H29"/>
  <c r="H30"/>
  <c r="H31"/>
  <c r="H32"/>
  <c r="H33"/>
  <c r="H34"/>
  <c r="H35"/>
  <c r="H36"/>
  <c r="C21"/>
  <c r="C22"/>
  <c r="C23"/>
  <c r="C24"/>
  <c r="C25"/>
  <c r="C26"/>
  <c r="C27"/>
  <c r="C28"/>
  <c r="C29"/>
  <c r="C30"/>
  <c r="C31"/>
  <c r="C32"/>
  <c r="C33"/>
  <c r="C34"/>
  <c r="C35"/>
  <c r="C36"/>
  <c r="C20"/>
  <c r="H15"/>
  <c r="H16"/>
  <c r="H17"/>
  <c r="H18"/>
  <c r="H14"/>
  <c r="C15"/>
  <c r="C16"/>
  <c r="C17"/>
  <c r="C18"/>
  <c r="C14"/>
  <c r="H81" i="97"/>
  <c r="H82"/>
  <c r="H83"/>
  <c r="H84"/>
  <c r="H85"/>
  <c r="H86"/>
  <c r="H87"/>
  <c r="H88"/>
  <c r="H89"/>
  <c r="H90"/>
  <c r="H91"/>
  <c r="H92"/>
  <c r="H93"/>
  <c r="H94"/>
  <c r="H95"/>
  <c r="H96"/>
  <c r="H97"/>
  <c r="H98"/>
  <c r="H99"/>
  <c r="H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80"/>
  <c r="H71"/>
  <c r="H72"/>
  <c r="H73"/>
  <c r="H74"/>
  <c r="H75"/>
  <c r="H76"/>
  <c r="H77"/>
  <c r="H78"/>
  <c r="H70"/>
  <c r="C78"/>
  <c r="C71"/>
  <c r="C72"/>
  <c r="C73"/>
  <c r="C74"/>
  <c r="C75"/>
  <c r="C76"/>
  <c r="C77"/>
  <c r="C70"/>
  <c r="H67"/>
  <c r="H66"/>
  <c r="C67"/>
  <c r="C66"/>
  <c r="H64"/>
  <c r="H63"/>
  <c r="C64"/>
  <c r="C63"/>
  <c r="H53"/>
  <c r="H54"/>
  <c r="H55"/>
  <c r="H56"/>
  <c r="H57"/>
  <c r="H58"/>
  <c r="H59"/>
  <c r="H60"/>
  <c r="H61"/>
  <c r="H52"/>
  <c r="C53"/>
  <c r="C54"/>
  <c r="C55"/>
  <c r="C56"/>
  <c r="C57"/>
  <c r="C58"/>
  <c r="C59"/>
  <c r="C60"/>
  <c r="C61"/>
  <c r="C52"/>
  <c r="H47"/>
  <c r="H48"/>
  <c r="H49"/>
  <c r="H50"/>
  <c r="H46"/>
  <c r="C47"/>
  <c r="C48"/>
  <c r="C49"/>
  <c r="C50"/>
  <c r="C46"/>
  <c r="H38"/>
  <c r="H39"/>
  <c r="H40"/>
  <c r="H41"/>
  <c r="H42"/>
  <c r="H43"/>
  <c r="H37"/>
  <c r="C38"/>
  <c r="C39"/>
  <c r="C40"/>
  <c r="C41"/>
  <c r="C42"/>
  <c r="C43"/>
  <c r="C37"/>
  <c r="H20"/>
  <c r="H21"/>
  <c r="H22"/>
  <c r="H23"/>
  <c r="H24"/>
  <c r="H25"/>
  <c r="H26"/>
  <c r="H27"/>
  <c r="H28"/>
  <c r="H29"/>
  <c r="H30"/>
  <c r="H31"/>
  <c r="H32"/>
  <c r="H33"/>
  <c r="H34"/>
  <c r="H35"/>
  <c r="C20"/>
  <c r="C21"/>
  <c r="C22"/>
  <c r="C23"/>
  <c r="C24"/>
  <c r="C25"/>
  <c r="C26"/>
  <c r="C27"/>
  <c r="C28"/>
  <c r="C29"/>
  <c r="C30"/>
  <c r="C31"/>
  <c r="C32"/>
  <c r="C33"/>
  <c r="C34"/>
  <c r="C35"/>
  <c r="H14"/>
  <c r="H15"/>
  <c r="H16"/>
  <c r="H17"/>
  <c r="C14"/>
  <c r="C15"/>
  <c r="C16"/>
  <c r="C17"/>
  <c r="C13"/>
  <c r="H80" i="96"/>
  <c r="H81"/>
  <c r="H82"/>
  <c r="H83"/>
  <c r="H84"/>
  <c r="H85"/>
  <c r="H86"/>
  <c r="H87"/>
  <c r="H88"/>
  <c r="H89"/>
  <c r="H90"/>
  <c r="H91"/>
  <c r="H92"/>
  <c r="H93"/>
  <c r="H94"/>
  <c r="H95"/>
  <c r="H96"/>
  <c r="H97"/>
  <c r="H98"/>
  <c r="C80"/>
  <c r="C81"/>
  <c r="C82"/>
  <c r="C83"/>
  <c r="C84"/>
  <c r="C85"/>
  <c r="C86"/>
  <c r="C87"/>
  <c r="C88"/>
  <c r="C89"/>
  <c r="C90"/>
  <c r="C91"/>
  <c r="C92"/>
  <c r="C93"/>
  <c r="C94"/>
  <c r="C95"/>
  <c r="C96"/>
  <c r="C97"/>
  <c r="C98"/>
  <c r="H79"/>
  <c r="C79"/>
  <c r="H77"/>
  <c r="H70"/>
  <c r="H71"/>
  <c r="H72"/>
  <c r="H73"/>
  <c r="H74"/>
  <c r="H75"/>
  <c r="H76"/>
  <c r="H69"/>
  <c r="C70"/>
  <c r="C71"/>
  <c r="C72"/>
  <c r="C73"/>
  <c r="C74"/>
  <c r="C75"/>
  <c r="C76"/>
  <c r="C77"/>
  <c r="C69"/>
  <c r="H67"/>
  <c r="H66"/>
  <c r="C67"/>
  <c r="C66"/>
  <c r="H64"/>
  <c r="H63"/>
  <c r="C64"/>
  <c r="C63"/>
  <c r="H52"/>
  <c r="H57"/>
  <c r="H58"/>
  <c r="H59"/>
  <c r="H60"/>
  <c r="H61"/>
  <c r="H53"/>
  <c r="H54"/>
  <c r="H55"/>
  <c r="H56"/>
  <c r="C61"/>
  <c r="C53"/>
  <c r="C54"/>
  <c r="C55"/>
  <c r="C56"/>
  <c r="C57"/>
  <c r="C58"/>
  <c r="C59"/>
  <c r="C60"/>
  <c r="C52"/>
  <c r="H47"/>
  <c r="H48"/>
  <c r="H49"/>
  <c r="H50"/>
  <c r="H46"/>
  <c r="C47"/>
  <c r="C48"/>
  <c r="C49"/>
  <c r="C50"/>
  <c r="C46"/>
  <c r="H39"/>
  <c r="H40"/>
  <c r="H41"/>
  <c r="H42"/>
  <c r="H43"/>
  <c r="H44"/>
  <c r="H38"/>
  <c r="C39"/>
  <c r="C40"/>
  <c r="C41"/>
  <c r="C42"/>
  <c r="C43"/>
  <c r="C44"/>
  <c r="C38"/>
  <c r="H21"/>
  <c r="H22"/>
  <c r="H23"/>
  <c r="H24"/>
  <c r="H25"/>
  <c r="H26"/>
  <c r="H27"/>
  <c r="H28"/>
  <c r="H29"/>
  <c r="H30"/>
  <c r="H31"/>
  <c r="H32"/>
  <c r="H33"/>
  <c r="H34"/>
  <c r="H35"/>
  <c r="H36"/>
  <c r="C21"/>
  <c r="C22"/>
  <c r="C23"/>
  <c r="C24"/>
  <c r="C25"/>
  <c r="C26"/>
  <c r="C27"/>
  <c r="C28"/>
  <c r="C29"/>
  <c r="C30"/>
  <c r="C31"/>
  <c r="C32"/>
  <c r="C33"/>
  <c r="C34"/>
  <c r="C35"/>
  <c r="C36"/>
  <c r="H15"/>
  <c r="H16"/>
  <c r="H17"/>
  <c r="H18"/>
  <c r="C15"/>
  <c r="C16"/>
  <c r="C17"/>
  <c r="C18"/>
  <c r="C14"/>
  <c r="H87" i="95"/>
  <c r="H88"/>
  <c r="H89"/>
  <c r="H90"/>
  <c r="H91"/>
  <c r="H92"/>
  <c r="H93"/>
  <c r="H94"/>
  <c r="H95"/>
  <c r="H96"/>
  <c r="H97"/>
  <c r="H98"/>
  <c r="H99"/>
  <c r="H100"/>
  <c r="H101"/>
  <c r="H102"/>
  <c r="H103"/>
  <c r="H104"/>
  <c r="H105"/>
  <c r="H86"/>
  <c r="C87"/>
  <c r="C88"/>
  <c r="C89"/>
  <c r="C90"/>
  <c r="C91"/>
  <c r="C92"/>
  <c r="C93"/>
  <c r="C94"/>
  <c r="C95"/>
  <c r="C96"/>
  <c r="C97"/>
  <c r="C98"/>
  <c r="C99"/>
  <c r="C100"/>
  <c r="C101"/>
  <c r="C102"/>
  <c r="C103"/>
  <c r="C104"/>
  <c r="C105"/>
  <c r="C86"/>
  <c r="H77"/>
  <c r="H78"/>
  <c r="H79"/>
  <c r="H80"/>
  <c r="H81"/>
  <c r="H82"/>
  <c r="H83"/>
  <c r="H76"/>
  <c r="C77"/>
  <c r="C78"/>
  <c r="C79"/>
  <c r="C80"/>
  <c r="C81"/>
  <c r="C82"/>
  <c r="C83"/>
  <c r="C84"/>
  <c r="C76"/>
  <c r="H73"/>
  <c r="H72"/>
  <c r="C73"/>
  <c r="C72"/>
  <c r="H70"/>
  <c r="H69"/>
  <c r="C70"/>
  <c r="C69"/>
  <c r="H53"/>
  <c r="H54"/>
  <c r="H55"/>
  <c r="H56"/>
  <c r="H57"/>
  <c r="H58"/>
  <c r="H59"/>
  <c r="H60"/>
  <c r="H61"/>
  <c r="H52"/>
  <c r="C53"/>
  <c r="C54"/>
  <c r="C55"/>
  <c r="C56"/>
  <c r="C57"/>
  <c r="C58"/>
  <c r="C59"/>
  <c r="C60"/>
  <c r="C61"/>
  <c r="C52"/>
  <c r="H47"/>
  <c r="H48"/>
  <c r="H49"/>
  <c r="H50"/>
  <c r="H46"/>
  <c r="C47"/>
  <c r="C48"/>
  <c r="C49"/>
  <c r="C50"/>
  <c r="C46"/>
  <c r="H43"/>
  <c r="H44"/>
  <c r="C43"/>
  <c r="C44"/>
  <c r="H39"/>
  <c r="H40"/>
  <c r="H41"/>
  <c r="H42"/>
  <c r="H38"/>
  <c r="C39"/>
  <c r="C40"/>
  <c r="C41"/>
  <c r="C42"/>
  <c r="C38"/>
  <c r="C21"/>
  <c r="C22"/>
  <c r="C23"/>
  <c r="C24"/>
  <c r="C25"/>
  <c r="C26"/>
  <c r="C27"/>
  <c r="C28"/>
  <c r="C29"/>
  <c r="C30"/>
  <c r="C31"/>
  <c r="C32"/>
  <c r="C33"/>
  <c r="C34"/>
  <c r="C35"/>
  <c r="C36"/>
  <c r="H21"/>
  <c r="H22"/>
  <c r="H23"/>
  <c r="H24"/>
  <c r="H25"/>
  <c r="H26"/>
  <c r="H27"/>
  <c r="H28"/>
  <c r="H29"/>
  <c r="H30"/>
  <c r="H31"/>
  <c r="H32"/>
  <c r="H33"/>
  <c r="H34"/>
  <c r="H35"/>
  <c r="H36"/>
  <c r="H20"/>
  <c r="C20"/>
  <c r="C15"/>
  <c r="C16"/>
  <c r="C17"/>
  <c r="C18"/>
  <c r="C14"/>
  <c r="H82" i="94"/>
  <c r="H83"/>
  <c r="H84"/>
  <c r="H85"/>
  <c r="H86"/>
  <c r="H87"/>
  <c r="H88"/>
  <c r="H89"/>
  <c r="H90"/>
  <c r="H91"/>
  <c r="H92"/>
  <c r="H93"/>
  <c r="H94"/>
  <c r="H95"/>
  <c r="H96"/>
  <c r="H97"/>
  <c r="H98"/>
  <c r="H99"/>
  <c r="H100"/>
  <c r="H81"/>
  <c r="C82"/>
  <c r="C83"/>
  <c r="C84"/>
  <c r="C85"/>
  <c r="C86"/>
  <c r="C87"/>
  <c r="C88"/>
  <c r="C89"/>
  <c r="C90"/>
  <c r="C91"/>
  <c r="C92"/>
  <c r="C93"/>
  <c r="C94"/>
  <c r="C95"/>
  <c r="C96"/>
  <c r="C97"/>
  <c r="C98"/>
  <c r="C99"/>
  <c r="C100"/>
  <c r="C81"/>
  <c r="H72"/>
  <c r="H73"/>
  <c r="H74"/>
  <c r="H75"/>
  <c r="H76"/>
  <c r="H77"/>
  <c r="H78"/>
  <c r="H79"/>
  <c r="H71"/>
  <c r="C79"/>
  <c r="C72"/>
  <c r="C73"/>
  <c r="C74"/>
  <c r="C75"/>
  <c r="C76"/>
  <c r="C77"/>
  <c r="C78"/>
  <c r="C71"/>
  <c r="H68"/>
  <c r="H67"/>
  <c r="C68"/>
  <c r="C67"/>
  <c r="H64"/>
  <c r="H63"/>
  <c r="C64"/>
  <c r="C63"/>
  <c r="H53"/>
  <c r="H54"/>
  <c r="H55"/>
  <c r="H56"/>
  <c r="H57"/>
  <c r="H58"/>
  <c r="H59"/>
  <c r="H60"/>
  <c r="H61"/>
  <c r="H52"/>
  <c r="C53"/>
  <c r="C54"/>
  <c r="C55"/>
  <c r="C56"/>
  <c r="C57"/>
  <c r="C58"/>
  <c r="C59"/>
  <c r="C60"/>
  <c r="C61"/>
  <c r="C52"/>
  <c r="H47"/>
  <c r="H48"/>
  <c r="H49"/>
  <c r="H50"/>
  <c r="H46"/>
  <c r="C47"/>
  <c r="C48"/>
  <c r="C49"/>
  <c r="C50"/>
  <c r="C46"/>
  <c r="H39"/>
  <c r="H40"/>
  <c r="H41"/>
  <c r="H42"/>
  <c r="H43"/>
  <c r="H44"/>
  <c r="H38"/>
  <c r="C39"/>
  <c r="C40"/>
  <c r="C41"/>
  <c r="C42"/>
  <c r="C43"/>
  <c r="C44"/>
  <c r="C38"/>
  <c r="H21"/>
  <c r="H22"/>
  <c r="H23"/>
  <c r="H24"/>
  <c r="H25"/>
  <c r="H26"/>
  <c r="H27"/>
  <c r="H28"/>
  <c r="H29"/>
  <c r="H30"/>
  <c r="H31"/>
  <c r="H32"/>
  <c r="H33"/>
  <c r="H34"/>
  <c r="H35"/>
  <c r="H36"/>
  <c r="C21"/>
  <c r="C22"/>
  <c r="C23"/>
  <c r="C24"/>
  <c r="C25"/>
  <c r="C26"/>
  <c r="C27"/>
  <c r="C28"/>
  <c r="C29"/>
  <c r="C30"/>
  <c r="C31"/>
  <c r="C32"/>
  <c r="C33"/>
  <c r="C34"/>
  <c r="C35"/>
  <c r="C36"/>
  <c r="C20"/>
  <c r="H18"/>
  <c r="C15"/>
  <c r="C16"/>
  <c r="C17"/>
  <c r="C14"/>
  <c r="H115" i="115" l="1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36"/>
  <c r="H137"/>
  <c r="H138"/>
  <c r="H114"/>
  <c r="C138"/>
  <c r="C137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34"/>
  <c r="C135"/>
  <c r="C136"/>
  <c r="C114"/>
  <c r="H101"/>
  <c r="H102"/>
  <c r="H103"/>
  <c r="H104"/>
  <c r="H105"/>
  <c r="H106"/>
  <c r="H107"/>
  <c r="H108"/>
  <c r="H109"/>
  <c r="H110"/>
  <c r="H100"/>
  <c r="C101"/>
  <c r="C102"/>
  <c r="C103"/>
  <c r="C104"/>
  <c r="C105"/>
  <c r="C106"/>
  <c r="C107"/>
  <c r="C108"/>
  <c r="C109"/>
  <c r="C110"/>
  <c r="C100"/>
  <c r="C97"/>
  <c r="C98"/>
  <c r="C96"/>
  <c r="H91"/>
  <c r="H92"/>
  <c r="H93"/>
  <c r="H90"/>
  <c r="C91"/>
  <c r="C92"/>
  <c r="C93"/>
  <c r="C90"/>
  <c r="H73"/>
  <c r="H74"/>
  <c r="H75"/>
  <c r="H76"/>
  <c r="H77"/>
  <c r="H78"/>
  <c r="H79"/>
  <c r="H80"/>
  <c r="H81"/>
  <c r="H82"/>
  <c r="H72"/>
  <c r="C73"/>
  <c r="C74"/>
  <c r="C75"/>
  <c r="C76"/>
  <c r="C77"/>
  <c r="C78"/>
  <c r="C79"/>
  <c r="C80"/>
  <c r="C81"/>
  <c r="C82"/>
  <c r="C72"/>
  <c r="C67"/>
  <c r="C68"/>
  <c r="C69"/>
  <c r="C70"/>
  <c r="C66"/>
  <c r="C48"/>
  <c r="C49"/>
  <c r="C50"/>
  <c r="C51"/>
  <c r="C47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20"/>
  <c r="C10"/>
  <c r="C9"/>
  <c r="H112" i="9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H134"/>
  <c r="H135"/>
  <c r="H111"/>
  <c r="C134"/>
  <c r="C135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32"/>
  <c r="C133"/>
  <c r="C111"/>
  <c r="C109"/>
  <c r="C100"/>
  <c r="C101"/>
  <c r="C102"/>
  <c r="C103"/>
  <c r="C104"/>
  <c r="C105"/>
  <c r="C106"/>
  <c r="C107"/>
  <c r="C108"/>
  <c r="C99"/>
  <c r="C96"/>
  <c r="C97"/>
  <c r="C95"/>
  <c r="H90"/>
  <c r="H91"/>
  <c r="H92"/>
  <c r="H89"/>
  <c r="C90"/>
  <c r="C91"/>
  <c r="C92"/>
  <c r="C89"/>
  <c r="H82"/>
  <c r="C82"/>
  <c r="C73"/>
  <c r="C74"/>
  <c r="C75"/>
  <c r="C76"/>
  <c r="C77"/>
  <c r="C78"/>
  <c r="C79"/>
  <c r="C80"/>
  <c r="C81"/>
  <c r="C72"/>
  <c r="C67"/>
  <c r="C68"/>
  <c r="C69"/>
  <c r="C70"/>
  <c r="C66"/>
  <c r="C48"/>
  <c r="C49"/>
  <c r="C50"/>
  <c r="C51"/>
  <c r="C52"/>
  <c r="C53"/>
  <c r="C54"/>
  <c r="C55"/>
  <c r="C56"/>
  <c r="C57"/>
  <c r="C58"/>
  <c r="C59"/>
  <c r="C60"/>
  <c r="C61"/>
  <c r="C62"/>
  <c r="C63"/>
  <c r="C47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H20"/>
  <c r="C20"/>
  <c r="C10"/>
  <c r="C9"/>
  <c r="H110" i="93"/>
  <c r="H111"/>
  <c r="H112"/>
  <c r="H113"/>
  <c r="H114"/>
  <c r="H115"/>
  <c r="H116"/>
  <c r="H117"/>
  <c r="H118"/>
  <c r="H119"/>
  <c r="H120"/>
  <c r="H121"/>
  <c r="H122"/>
  <c r="H123"/>
  <c r="H124"/>
  <c r="H125"/>
  <c r="H126"/>
  <c r="H127"/>
  <c r="H128"/>
  <c r="H129"/>
  <c r="H130"/>
  <c r="H131"/>
  <c r="H132"/>
  <c r="H133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09"/>
  <c r="C132"/>
  <c r="C133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31"/>
  <c r="C109"/>
  <c r="C98"/>
  <c r="C99"/>
  <c r="C100"/>
  <c r="C101"/>
  <c r="C102"/>
  <c r="C103"/>
  <c r="C104"/>
  <c r="C105"/>
  <c r="C106"/>
  <c r="C107"/>
  <c r="C97"/>
  <c r="H90"/>
  <c r="H91"/>
  <c r="H89"/>
  <c r="C90"/>
  <c r="C91"/>
  <c r="C89"/>
  <c r="C67"/>
  <c r="C68"/>
  <c r="C69"/>
  <c r="C70"/>
  <c r="C66"/>
  <c r="H48"/>
  <c r="H49"/>
  <c r="H50"/>
  <c r="H51"/>
  <c r="C48"/>
  <c r="C49"/>
  <c r="C50"/>
  <c r="C51"/>
  <c r="C47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20"/>
  <c r="C10"/>
  <c r="C9"/>
  <c r="F35" i="1"/>
  <c r="E35"/>
  <c r="D35"/>
  <c r="C35"/>
  <c r="F7"/>
  <c r="E7"/>
  <c r="D7"/>
  <c r="C7"/>
  <c r="H20" i="99" l="1"/>
  <c r="C20"/>
  <c r="H20" i="98"/>
  <c r="C19" i="97"/>
  <c r="H19"/>
  <c r="C20" i="96"/>
  <c r="H20"/>
  <c r="H94" i="93" l="1"/>
  <c r="H95"/>
  <c r="C94"/>
  <c r="C95"/>
  <c r="C93"/>
  <c r="H93"/>
  <c r="C73"/>
  <c r="C74"/>
  <c r="C75"/>
  <c r="C76"/>
  <c r="C77"/>
  <c r="C78"/>
  <c r="C79"/>
  <c r="C80"/>
  <c r="C81"/>
  <c r="C82"/>
  <c r="C72"/>
  <c r="H73"/>
  <c r="H74"/>
  <c r="H75"/>
  <c r="H76"/>
  <c r="H77"/>
  <c r="H78"/>
  <c r="H79"/>
  <c r="H80"/>
  <c r="H81"/>
  <c r="H82"/>
  <c r="H72"/>
  <c r="H98"/>
  <c r="H99"/>
  <c r="H100"/>
  <c r="H101"/>
  <c r="H102"/>
  <c r="H103"/>
  <c r="H104"/>
  <c r="H105"/>
  <c r="H106"/>
  <c r="H107"/>
  <c r="E6" i="100" l="1"/>
  <c r="H14" i="99"/>
  <c r="H13" i="97"/>
  <c r="H14" i="96"/>
  <c r="H18" i="95"/>
  <c r="H17"/>
  <c r="H16"/>
  <c r="H15"/>
  <c r="H14"/>
  <c r="H20" i="94"/>
  <c r="H17"/>
  <c r="H16"/>
  <c r="H15"/>
  <c r="H14"/>
  <c r="H98" i="115"/>
  <c r="H97"/>
  <c r="H96"/>
  <c r="H70"/>
  <c r="H69"/>
  <c r="H68"/>
  <c r="H67"/>
  <c r="H66"/>
  <c r="H63"/>
  <c r="H62"/>
  <c r="H61"/>
  <c r="H60"/>
  <c r="H59"/>
  <c r="H58"/>
  <c r="H57"/>
  <c r="H56"/>
  <c r="H55"/>
  <c r="H54"/>
  <c r="H53"/>
  <c r="H52"/>
  <c r="H51"/>
  <c r="H50"/>
  <c r="H49"/>
  <c r="H48"/>
  <c r="H47"/>
  <c r="H20"/>
  <c r="H10"/>
  <c r="H9"/>
  <c r="H109" i="92"/>
  <c r="H108"/>
  <c r="H107"/>
  <c r="H106"/>
  <c r="H105"/>
  <c r="H104"/>
  <c r="H103"/>
  <c r="H102"/>
  <c r="H101"/>
  <c r="H100"/>
  <c r="H99"/>
  <c r="H97"/>
  <c r="H96"/>
  <c r="H95"/>
  <c r="H81"/>
  <c r="H80"/>
  <c r="H79"/>
  <c r="H78"/>
  <c r="H77"/>
  <c r="H76"/>
  <c r="H75"/>
  <c r="H74"/>
  <c r="H73"/>
  <c r="H72"/>
  <c r="H70"/>
  <c r="H69"/>
  <c r="H68"/>
  <c r="H67"/>
  <c r="H66"/>
  <c r="H63"/>
  <c r="H62"/>
  <c r="H61"/>
  <c r="H60"/>
  <c r="H59"/>
  <c r="H58"/>
  <c r="H57"/>
  <c r="H56"/>
  <c r="H55"/>
  <c r="H54"/>
  <c r="H53"/>
  <c r="H52"/>
  <c r="H51"/>
  <c r="H50"/>
  <c r="H49"/>
  <c r="H48"/>
  <c r="H47"/>
  <c r="H10"/>
  <c r="H9"/>
  <c r="H109" i="93"/>
  <c r="H97"/>
  <c r="H70"/>
  <c r="H69"/>
  <c r="H68"/>
  <c r="H67"/>
  <c r="H66"/>
  <c r="H47"/>
  <c r="H20"/>
  <c r="H10"/>
  <c r="H9"/>
  <c r="F34" i="1"/>
  <c r="F14"/>
  <c r="F13"/>
  <c r="F12"/>
  <c r="F11"/>
  <c r="F10"/>
  <c r="E34"/>
  <c r="E20"/>
  <c r="E14"/>
  <c r="E13"/>
  <c r="E12"/>
  <c r="E11"/>
  <c r="E10"/>
  <c r="D34"/>
  <c r="D13"/>
  <c r="D12"/>
  <c r="D11"/>
  <c r="D10"/>
  <c r="C34"/>
  <c r="C13"/>
  <c r="C12"/>
  <c r="C11"/>
  <c r="C10"/>
  <c r="C9"/>
  <c r="D9"/>
  <c r="E9"/>
  <c r="F9"/>
  <c r="F8"/>
  <c r="E8"/>
  <c r="D8"/>
  <c r="C8"/>
  <c r="H18" i="115" l="1"/>
  <c r="H17"/>
  <c r="H16"/>
  <c r="H15"/>
  <c r="H14"/>
  <c r="H13"/>
  <c r="H12"/>
  <c r="H11"/>
  <c r="H63" i="93" l="1"/>
  <c r="H62"/>
  <c r="H61"/>
  <c r="H60"/>
  <c r="H59"/>
  <c r="H58"/>
  <c r="H57"/>
  <c r="H56"/>
  <c r="H55"/>
  <c r="H54"/>
  <c r="H53"/>
  <c r="H52"/>
  <c r="H12"/>
  <c r="H11"/>
  <c r="C111" i="115" l="1"/>
  <c r="D98" l="1"/>
  <c r="H87"/>
  <c r="H86"/>
  <c r="E66"/>
  <c r="G61"/>
  <c r="G60"/>
  <c r="G59"/>
  <c r="C52"/>
  <c r="H45"/>
  <c r="H44"/>
  <c r="H43"/>
  <c r="H42"/>
  <c r="H41"/>
  <c r="H40"/>
  <c r="M14"/>
  <c r="N15" s="1"/>
  <c r="F13"/>
  <c r="F12"/>
  <c r="F11"/>
  <c r="F10"/>
  <c r="F9"/>
  <c r="N17" l="1"/>
  <c r="G9" s="1"/>
  <c r="N16"/>
  <c r="G54" l="1"/>
  <c r="G53"/>
  <c r="G52"/>
  <c r="G45"/>
  <c r="G44"/>
  <c r="G43"/>
  <c r="G38"/>
  <c r="G36"/>
  <c r="G34"/>
  <c r="G32"/>
  <c r="G30"/>
  <c r="G28"/>
  <c r="G26"/>
  <c r="G24"/>
  <c r="G22"/>
  <c r="G20"/>
  <c r="G13"/>
  <c r="G11"/>
  <c r="G56" s="1"/>
  <c r="G51"/>
  <c r="G49"/>
  <c r="G47"/>
  <c r="G39"/>
  <c r="G37"/>
  <c r="G35"/>
  <c r="G33"/>
  <c r="G31"/>
  <c r="G29"/>
  <c r="G27"/>
  <c r="G25"/>
  <c r="G23"/>
  <c r="G21"/>
  <c r="G12"/>
  <c r="G10"/>
  <c r="G57" l="1"/>
  <c r="G50"/>
  <c r="G55"/>
  <c r="G48"/>
  <c r="G58"/>
  <c r="H40" i="93" l="1"/>
  <c r="H41"/>
  <c r="H42"/>
  <c r="H43"/>
  <c r="H44"/>
  <c r="H45"/>
  <c r="H40" i="92" l="1"/>
  <c r="H41"/>
  <c r="H42"/>
  <c r="H43"/>
  <c r="H44"/>
  <c r="H45"/>
  <c r="D25" i="100" l="1"/>
  <c r="D26"/>
  <c r="D22"/>
  <c r="D23"/>
  <c r="D24"/>
  <c r="E130" i="110" l="1"/>
  <c r="C130"/>
  <c r="E129"/>
  <c r="C129"/>
  <c r="E128"/>
  <c r="C128"/>
  <c r="E127"/>
  <c r="C127"/>
  <c r="E126"/>
  <c r="C126"/>
  <c r="E98"/>
  <c r="C98"/>
  <c r="E80"/>
  <c r="C50"/>
  <c r="C49"/>
  <c r="C48"/>
  <c r="C47"/>
  <c r="D46"/>
  <c r="C46"/>
  <c r="E45"/>
  <c r="D45"/>
  <c r="C45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25"/>
  <c r="C25"/>
  <c r="C13"/>
  <c r="D25" i="109"/>
  <c r="D24"/>
  <c r="D23"/>
  <c r="D21"/>
  <c r="D20"/>
  <c r="D19"/>
  <c r="D18"/>
  <c r="D14"/>
  <c r="D11"/>
  <c r="D8"/>
  <c r="D7"/>
  <c r="D6"/>
  <c r="E144" i="106"/>
  <c r="C144"/>
  <c r="E143"/>
  <c r="C143"/>
  <c r="E142"/>
  <c r="C142"/>
  <c r="E141"/>
  <c r="C141"/>
  <c r="E140"/>
  <c r="C140"/>
  <c r="E139"/>
  <c r="C139"/>
  <c r="E138"/>
  <c r="C138"/>
  <c r="E137"/>
  <c r="C137"/>
  <c r="E136"/>
  <c r="C136"/>
  <c r="E135"/>
  <c r="C135"/>
  <c r="E134"/>
  <c r="C134"/>
  <c r="E133"/>
  <c r="C133"/>
  <c r="E132"/>
  <c r="C132"/>
  <c r="E131"/>
  <c r="C131"/>
  <c r="E130"/>
  <c r="C130"/>
  <c r="E129"/>
  <c r="C129"/>
  <c r="E128"/>
  <c r="C128"/>
  <c r="E127"/>
  <c r="C127"/>
  <c r="E126"/>
  <c r="C126"/>
  <c r="E125"/>
  <c r="C125"/>
  <c r="E124"/>
  <c r="C124"/>
  <c r="E123"/>
  <c r="C123"/>
  <c r="E122"/>
  <c r="C122"/>
  <c r="E121"/>
  <c r="C121"/>
  <c r="E120"/>
  <c r="C120"/>
  <c r="E112"/>
  <c r="C112"/>
  <c r="E111"/>
  <c r="C111"/>
  <c r="E110"/>
  <c r="C110"/>
  <c r="E109"/>
  <c r="C109"/>
  <c r="E108"/>
  <c r="C108"/>
  <c r="E107"/>
  <c r="C107"/>
  <c r="E106"/>
  <c r="C106"/>
  <c r="E105"/>
  <c r="C105"/>
  <c r="C104"/>
  <c r="C103"/>
  <c r="C102"/>
  <c r="C101"/>
  <c r="E98"/>
  <c r="E95"/>
  <c r="E94"/>
  <c r="E93"/>
  <c r="E92"/>
  <c r="C92"/>
  <c r="E82"/>
  <c r="C82"/>
  <c r="E81"/>
  <c r="C81"/>
  <c r="E80"/>
  <c r="C80"/>
  <c r="E79"/>
  <c r="C79"/>
  <c r="E78"/>
  <c r="C78"/>
  <c r="E77"/>
  <c r="C77"/>
  <c r="E76"/>
  <c r="C76"/>
  <c r="E73"/>
  <c r="E72"/>
  <c r="E71"/>
  <c r="E70"/>
  <c r="E57"/>
  <c r="C57"/>
  <c r="E56"/>
  <c r="C56"/>
  <c r="E55"/>
  <c r="C55"/>
  <c r="E54"/>
  <c r="C54"/>
  <c r="C50"/>
  <c r="C49"/>
  <c r="C48"/>
  <c r="C47"/>
  <c r="E46"/>
  <c r="D46"/>
  <c r="C46"/>
  <c r="D45"/>
  <c r="C45"/>
  <c r="D44"/>
  <c r="C44"/>
  <c r="D43"/>
  <c r="C43"/>
  <c r="C42"/>
  <c r="D41"/>
  <c r="C41"/>
  <c r="D40"/>
  <c r="C40"/>
  <c r="D39"/>
  <c r="C39"/>
  <c r="D38"/>
  <c r="C38"/>
  <c r="C37"/>
  <c r="C36"/>
  <c r="C35"/>
  <c r="D34"/>
  <c r="C34"/>
  <c r="C33"/>
  <c r="C32"/>
  <c r="D31"/>
  <c r="C31"/>
  <c r="C30"/>
  <c r="C29"/>
  <c r="D28"/>
  <c r="C28"/>
  <c r="D27"/>
  <c r="C27"/>
  <c r="E26"/>
  <c r="D26"/>
  <c r="C26"/>
  <c r="E25"/>
  <c r="C25"/>
  <c r="E19"/>
  <c r="C19"/>
  <c r="E18"/>
  <c r="C18"/>
  <c r="E17"/>
  <c r="C17"/>
  <c r="E16"/>
  <c r="C16"/>
  <c r="E15"/>
  <c r="C15"/>
  <c r="E14"/>
  <c r="C14"/>
  <c r="C13"/>
  <c r="D26" i="105"/>
  <c r="D25"/>
  <c r="D24"/>
  <c r="D22"/>
  <c r="D21"/>
  <c r="D20"/>
  <c r="D19"/>
  <c r="D15"/>
  <c r="D12"/>
  <c r="D9"/>
  <c r="D8"/>
  <c r="D7"/>
  <c r="D34" i="103"/>
  <c r="D33"/>
  <c r="D32"/>
  <c r="D30"/>
  <c r="D29"/>
  <c r="D28"/>
  <c r="D27"/>
  <c r="D23"/>
  <c r="D20"/>
  <c r="D17"/>
  <c r="D16"/>
  <c r="D15"/>
  <c r="D35" i="102"/>
  <c r="D34"/>
  <c r="D33"/>
  <c r="D31"/>
  <c r="D30"/>
  <c r="D29"/>
  <c r="D28"/>
  <c r="D24"/>
  <c r="D21"/>
  <c r="D18"/>
  <c r="D17"/>
  <c r="D16"/>
  <c r="E146" i="101" l="1"/>
  <c r="C146"/>
  <c r="E145"/>
  <c r="C145"/>
  <c r="E144"/>
  <c r="C144"/>
  <c r="E143"/>
  <c r="C143"/>
  <c r="E142"/>
  <c r="C142"/>
  <c r="E114"/>
  <c r="C114"/>
  <c r="E96"/>
  <c r="C50"/>
  <c r="C49"/>
  <c r="C48"/>
  <c r="C47"/>
  <c r="D46"/>
  <c r="C46"/>
  <c r="E45"/>
  <c r="D45"/>
  <c r="C45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25"/>
  <c r="C25"/>
  <c r="C13"/>
  <c r="D21" i="100" l="1"/>
  <c r="D20"/>
  <c r="D19"/>
  <c r="D18"/>
  <c r="D17"/>
  <c r="D16"/>
  <c r="D15"/>
  <c r="D14"/>
  <c r="D13"/>
  <c r="F86" i="99" l="1"/>
  <c r="F85"/>
  <c r="F84"/>
  <c r="F83"/>
  <c r="F82"/>
  <c r="F80"/>
  <c r="F78"/>
  <c r="F77"/>
  <c r="F76"/>
  <c r="F75"/>
  <c r="F74"/>
  <c r="F73"/>
  <c r="F72"/>
  <c r="F69"/>
  <c r="F66"/>
  <c r="F64"/>
  <c r="H64" s="1"/>
  <c r="F62"/>
  <c r="F61"/>
  <c r="F60"/>
  <c r="F56"/>
  <c r="F55"/>
  <c r="F54"/>
  <c r="F53"/>
  <c r="F50"/>
  <c r="F49"/>
  <c r="F48"/>
  <c r="F47"/>
  <c r="G44"/>
  <c r="F44" s="1"/>
  <c r="G43"/>
  <c r="G41"/>
  <c r="F41" s="1"/>
  <c r="G38"/>
  <c r="F38" s="1"/>
  <c r="G36"/>
  <c r="G35"/>
  <c r="G34"/>
  <c r="G33"/>
  <c r="G32"/>
  <c r="G31"/>
  <c r="G30"/>
  <c r="G29"/>
  <c r="G28"/>
  <c r="G27"/>
  <c r="G26"/>
  <c r="G25"/>
  <c r="G24"/>
  <c r="G23"/>
  <c r="G22"/>
  <c r="G21"/>
  <c r="G20"/>
  <c r="G18"/>
  <c r="F18"/>
  <c r="G17"/>
  <c r="F17"/>
  <c r="G16"/>
  <c r="F16"/>
  <c r="G15"/>
  <c r="F15"/>
  <c r="F14"/>
  <c r="F90" i="98"/>
  <c r="F89"/>
  <c r="F88"/>
  <c r="F87"/>
  <c r="F86"/>
  <c r="F85"/>
  <c r="F84"/>
  <c r="F83"/>
  <c r="F82"/>
  <c r="F81"/>
  <c r="F80"/>
  <c r="F78"/>
  <c r="F76"/>
  <c r="F75"/>
  <c r="F74"/>
  <c r="F73"/>
  <c r="F72"/>
  <c r="F71"/>
  <c r="F70"/>
  <c r="F67"/>
  <c r="F64"/>
  <c r="F62"/>
  <c r="F61"/>
  <c r="F60"/>
  <c r="F56"/>
  <c r="F55"/>
  <c r="F54"/>
  <c r="F53"/>
  <c r="F50"/>
  <c r="F49"/>
  <c r="F48"/>
  <c r="F47"/>
  <c r="G43"/>
  <c r="F43" s="1"/>
  <c r="G41"/>
  <c r="G38"/>
  <c r="F38" s="1"/>
  <c r="G36"/>
  <c r="G35"/>
  <c r="G34"/>
  <c r="G33"/>
  <c r="G32"/>
  <c r="G31"/>
  <c r="G30"/>
  <c r="G29"/>
  <c r="G28"/>
  <c r="G27"/>
  <c r="G26"/>
  <c r="G25"/>
  <c r="G24"/>
  <c r="G23"/>
  <c r="G22"/>
  <c r="G21"/>
  <c r="G20"/>
  <c r="G18"/>
  <c r="F18"/>
  <c r="G17"/>
  <c r="F17"/>
  <c r="G16"/>
  <c r="F16"/>
  <c r="G15"/>
  <c r="F15"/>
  <c r="F14"/>
  <c r="F90" i="97"/>
  <c r="F89"/>
  <c r="F88"/>
  <c r="F87"/>
  <c r="F86"/>
  <c r="F85"/>
  <c r="F84"/>
  <c r="F83"/>
  <c r="F82"/>
  <c r="F81"/>
  <c r="F80"/>
  <c r="F77"/>
  <c r="F76"/>
  <c r="F75"/>
  <c r="F74"/>
  <c r="F73"/>
  <c r="F72"/>
  <c r="F71"/>
  <c r="F70"/>
  <c r="F66"/>
  <c r="F63"/>
  <c r="F61"/>
  <c r="F60"/>
  <c r="F59"/>
  <c r="F55"/>
  <c r="F54"/>
  <c r="F53"/>
  <c r="F52"/>
  <c r="F49"/>
  <c r="F48"/>
  <c r="F47"/>
  <c r="F46"/>
  <c r="G43"/>
  <c r="F43" s="1"/>
  <c r="G42"/>
  <c r="F42" s="1"/>
  <c r="G40"/>
  <c r="F40" s="1"/>
  <c r="G37"/>
  <c r="F37" s="1"/>
  <c r="G35"/>
  <c r="G34"/>
  <c r="G33"/>
  <c r="G32"/>
  <c r="G31"/>
  <c r="G30"/>
  <c r="G29"/>
  <c r="G28"/>
  <c r="G27"/>
  <c r="G26"/>
  <c r="G25"/>
  <c r="G24"/>
  <c r="F24" s="1"/>
  <c r="G23"/>
  <c r="F23" s="1"/>
  <c r="G22"/>
  <c r="F22" s="1"/>
  <c r="G21"/>
  <c r="G20"/>
  <c r="F20" s="1"/>
  <c r="G19"/>
  <c r="G17"/>
  <c r="F17"/>
  <c r="G16"/>
  <c r="F16"/>
  <c r="G15"/>
  <c r="F15"/>
  <c r="G14"/>
  <c r="F14"/>
  <c r="F13"/>
  <c r="F89" i="96"/>
  <c r="F88"/>
  <c r="F87"/>
  <c r="F86"/>
  <c r="F85"/>
  <c r="F84"/>
  <c r="F83"/>
  <c r="F82"/>
  <c r="F81"/>
  <c r="F80"/>
  <c r="F79"/>
  <c r="F76"/>
  <c r="F75"/>
  <c r="F74"/>
  <c r="F73"/>
  <c r="F72"/>
  <c r="F71"/>
  <c r="F70"/>
  <c r="F69"/>
  <c r="F66"/>
  <c r="F63"/>
  <c r="F61"/>
  <c r="F60"/>
  <c r="F56"/>
  <c r="F55"/>
  <c r="F54"/>
  <c r="F53"/>
  <c r="F49"/>
  <c r="F48"/>
  <c r="F47"/>
  <c r="F46"/>
  <c r="G43"/>
  <c r="F43" s="1"/>
  <c r="G41"/>
  <c r="F41" s="1"/>
  <c r="G38"/>
  <c r="F38" s="1"/>
  <c r="G36"/>
  <c r="F36" s="1"/>
  <c r="G35"/>
  <c r="G34"/>
  <c r="G33"/>
  <c r="G32"/>
  <c r="G31"/>
  <c r="G30"/>
  <c r="G29"/>
  <c r="G28"/>
  <c r="G27"/>
  <c r="G26"/>
  <c r="G25"/>
  <c r="F25" s="1"/>
  <c r="G24"/>
  <c r="F24" s="1"/>
  <c r="G23"/>
  <c r="F23" s="1"/>
  <c r="G22"/>
  <c r="G21"/>
  <c r="F21" s="1"/>
  <c r="G20"/>
  <c r="G18"/>
  <c r="F18"/>
  <c r="G17"/>
  <c r="G42" s="1"/>
  <c r="F42" s="1"/>
  <c r="F17"/>
  <c r="G16"/>
  <c r="F16"/>
  <c r="G15"/>
  <c r="F15"/>
  <c r="F14"/>
  <c r="F96" i="95"/>
  <c r="F95"/>
  <c r="F94"/>
  <c r="F93"/>
  <c r="F92"/>
  <c r="F91"/>
  <c r="F90"/>
  <c r="F89"/>
  <c r="F88"/>
  <c r="F87"/>
  <c r="F86"/>
  <c r="F83"/>
  <c r="F82"/>
  <c r="F81"/>
  <c r="F80"/>
  <c r="F79"/>
  <c r="F78"/>
  <c r="F77"/>
  <c r="F76"/>
  <c r="F72"/>
  <c r="F69"/>
  <c r="F64"/>
  <c r="H64" s="1"/>
  <c r="F61"/>
  <c r="F60"/>
  <c r="F59"/>
  <c r="F55"/>
  <c r="F54"/>
  <c r="F53"/>
  <c r="F52"/>
  <c r="F49"/>
  <c r="F48"/>
  <c r="F47"/>
  <c r="F46"/>
  <c r="G44"/>
  <c r="F44" s="1"/>
  <c r="G41"/>
  <c r="F41" s="1"/>
  <c r="G38"/>
  <c r="F38" s="1"/>
  <c r="G36"/>
  <c r="G35"/>
  <c r="G34"/>
  <c r="G33"/>
  <c r="G32"/>
  <c r="G31"/>
  <c r="G30"/>
  <c r="G29"/>
  <c r="G28"/>
  <c r="G27"/>
  <c r="G26"/>
  <c r="G25"/>
  <c r="F25" s="1"/>
  <c r="G24"/>
  <c r="F24" s="1"/>
  <c r="G23"/>
  <c r="F23" s="1"/>
  <c r="G22"/>
  <c r="G21"/>
  <c r="G20"/>
  <c r="G18"/>
  <c r="F18"/>
  <c r="G17"/>
  <c r="F17"/>
  <c r="G16"/>
  <c r="F66" s="1"/>
  <c r="H66" s="1"/>
  <c r="F16"/>
  <c r="G15"/>
  <c r="F50" s="1"/>
  <c r="F15"/>
  <c r="F14"/>
  <c r="F91" i="94"/>
  <c r="F90"/>
  <c r="F89"/>
  <c r="F88"/>
  <c r="F87"/>
  <c r="F86"/>
  <c r="F85"/>
  <c r="F84"/>
  <c r="F83"/>
  <c r="F82"/>
  <c r="F81"/>
  <c r="F78"/>
  <c r="F77"/>
  <c r="F76"/>
  <c r="F75"/>
  <c r="F74"/>
  <c r="F73"/>
  <c r="F72"/>
  <c r="F71"/>
  <c r="F67"/>
  <c r="F63"/>
  <c r="F61"/>
  <c r="F60"/>
  <c r="F59"/>
  <c r="F55"/>
  <c r="F54"/>
  <c r="F53"/>
  <c r="F52"/>
  <c r="F49"/>
  <c r="F48"/>
  <c r="F47"/>
  <c r="F46"/>
  <c r="G44"/>
  <c r="F44" s="1"/>
  <c r="G43"/>
  <c r="F43" s="1"/>
  <c r="G41"/>
  <c r="F41" s="1"/>
  <c r="G38"/>
  <c r="F38" s="1"/>
  <c r="G36"/>
  <c r="G35"/>
  <c r="F35" s="1"/>
  <c r="G34"/>
  <c r="G33"/>
  <c r="G32"/>
  <c r="G31"/>
  <c r="G30"/>
  <c r="G29"/>
  <c r="G28"/>
  <c r="G27"/>
  <c r="G26"/>
  <c r="G25"/>
  <c r="G24"/>
  <c r="G23"/>
  <c r="G22"/>
  <c r="G21"/>
  <c r="G20"/>
  <c r="G18"/>
  <c r="F18"/>
  <c r="G17"/>
  <c r="F64" s="1"/>
  <c r="F17"/>
  <c r="G16"/>
  <c r="F16"/>
  <c r="G15"/>
  <c r="F15"/>
  <c r="F14"/>
  <c r="G39" i="99" l="1"/>
  <c r="F39" s="1"/>
  <c r="F51"/>
  <c r="G39" i="98"/>
  <c r="F39" s="1"/>
  <c r="F51"/>
  <c r="F50" i="97"/>
  <c r="F50" i="96"/>
  <c r="F50" i="94"/>
  <c r="G42" i="95"/>
  <c r="F42" s="1"/>
  <c r="F67" i="97"/>
  <c r="G38"/>
  <c r="F38" s="1"/>
  <c r="G40" i="94"/>
  <c r="F40" s="1"/>
  <c r="G39" i="95"/>
  <c r="F39" s="1"/>
  <c r="F21"/>
  <c r="G40"/>
  <c r="F40" s="1"/>
  <c r="F68" i="94"/>
  <c r="G39"/>
  <c r="F39" s="1"/>
  <c r="F67" i="96"/>
  <c r="F65" i="95"/>
  <c r="H65" s="1"/>
  <c r="F73"/>
  <c r="G39" i="96"/>
  <c r="F64"/>
  <c r="G42" i="94"/>
  <c r="F42" s="1"/>
  <c r="F41" i="98"/>
  <c r="G39" i="97"/>
  <c r="F39" s="1"/>
  <c r="G40" i="96"/>
  <c r="F40" s="1"/>
  <c r="G41" i="97"/>
  <c r="F41" s="1"/>
  <c r="F68" i="98"/>
  <c r="G42"/>
  <c r="G42" i="99"/>
  <c r="F42" s="1"/>
  <c r="G40"/>
  <c r="F40" s="1"/>
  <c r="G40" i="98"/>
  <c r="F70" i="99"/>
  <c r="F39" i="96" l="1"/>
  <c r="F42" i="98"/>
  <c r="F40"/>
  <c r="D95" i="93" l="1"/>
  <c r="H86"/>
  <c r="H85"/>
  <c r="E66"/>
  <c r="G61"/>
  <c r="G60"/>
  <c r="G59"/>
  <c r="C52"/>
  <c r="H15"/>
  <c r="M14"/>
  <c r="N15" s="1"/>
  <c r="N16" s="1"/>
  <c r="F13"/>
  <c r="F12"/>
  <c r="F11"/>
  <c r="F10"/>
  <c r="F9"/>
  <c r="D97" i="92"/>
  <c r="H86"/>
  <c r="H85"/>
  <c r="E66"/>
  <c r="G61"/>
  <c r="G60"/>
  <c r="G59"/>
  <c r="H15"/>
  <c r="M14"/>
  <c r="N15" s="1"/>
  <c r="F13"/>
  <c r="F12"/>
  <c r="H11"/>
  <c r="F11"/>
  <c r="F10"/>
  <c r="F9"/>
  <c r="N17" l="1"/>
  <c r="G9" s="1"/>
  <c r="N16"/>
  <c r="N17" i="93"/>
  <c r="G9" s="1"/>
  <c r="G49" i="92" l="1"/>
  <c r="G36"/>
  <c r="G32"/>
  <c r="G28"/>
  <c r="G24"/>
  <c r="G20"/>
  <c r="G13"/>
  <c r="G11"/>
  <c r="G56" s="1"/>
  <c r="G45"/>
  <c r="G25"/>
  <c r="G21"/>
  <c r="G54"/>
  <c r="G52"/>
  <c r="G44"/>
  <c r="G39"/>
  <c r="G35"/>
  <c r="G31"/>
  <c r="G27"/>
  <c r="G23"/>
  <c r="G12"/>
  <c r="G51"/>
  <c r="G47"/>
  <c r="G38"/>
  <c r="G34"/>
  <c r="G30"/>
  <c r="G26"/>
  <c r="G22"/>
  <c r="G53"/>
  <c r="G43"/>
  <c r="G37"/>
  <c r="G33"/>
  <c r="G29"/>
  <c r="G10"/>
  <c r="G51" i="93"/>
  <c r="G47"/>
  <c r="G39"/>
  <c r="G35"/>
  <c r="G31"/>
  <c r="G27"/>
  <c r="G23"/>
  <c r="G12"/>
  <c r="G49"/>
  <c r="G37"/>
  <c r="G33"/>
  <c r="G29"/>
  <c r="G25"/>
  <c r="G21"/>
  <c r="G10"/>
  <c r="G32"/>
  <c r="G28"/>
  <c r="G13"/>
  <c r="G53"/>
  <c r="G45"/>
  <c r="G43"/>
  <c r="G38"/>
  <c r="G34"/>
  <c r="G30"/>
  <c r="G26"/>
  <c r="G22"/>
  <c r="G11"/>
  <c r="G56" s="1"/>
  <c r="G54"/>
  <c r="G52"/>
  <c r="G44"/>
  <c r="G36"/>
  <c r="G24"/>
  <c r="G20"/>
  <c r="G57" l="1"/>
  <c r="G50"/>
  <c r="G55" i="92"/>
  <c r="G48"/>
  <c r="G58" i="93"/>
  <c r="H13"/>
  <c r="G58" i="92"/>
  <c r="H13"/>
  <c r="G55" i="93"/>
  <c r="G48"/>
  <c r="G57" i="92"/>
  <c r="H12"/>
  <c r="G50"/>
  <c r="F68" i="64" l="1"/>
  <c r="F69" s="1"/>
  <c r="F70" s="1"/>
  <c r="F71" s="1"/>
  <c r="F72" s="1"/>
  <c r="F73" s="1"/>
  <c r="F74" s="1"/>
  <c r="F56"/>
  <c r="F57" s="1"/>
  <c r="F58" s="1"/>
  <c r="F59" s="1"/>
  <c r="F60" s="1"/>
  <c r="F61" s="1"/>
  <c r="F62" s="1"/>
  <c r="F63" s="1"/>
  <c r="F45"/>
  <c r="H45" s="1"/>
  <c r="F39"/>
  <c r="F40" s="1"/>
  <c r="F41" s="1"/>
  <c r="F42" s="1"/>
  <c r="F43" s="1"/>
  <c r="F33"/>
  <c r="F34" s="1"/>
  <c r="F35" s="1"/>
  <c r="F36" s="1"/>
  <c r="G20"/>
  <c r="G21" s="1"/>
  <c r="G22" s="1"/>
  <c r="G23" s="1"/>
  <c r="G24" s="1"/>
  <c r="G25" s="1"/>
  <c r="G26" s="1"/>
  <c r="G14"/>
  <c r="G15" s="1"/>
  <c r="G16" s="1"/>
  <c r="G17" s="1"/>
  <c r="G18" s="1"/>
  <c r="F11"/>
  <c r="F64" l="1"/>
  <c r="G27"/>
  <c r="F75"/>
  <c r="F76"/>
  <c r="F77" s="1"/>
  <c r="F78" s="1"/>
  <c r="F79" s="1"/>
  <c r="F80" s="1"/>
  <c r="F81" s="1"/>
  <c r="F82" s="1"/>
  <c r="F83" s="1"/>
  <c r="F84" s="1"/>
  <c r="F85" s="1"/>
  <c r="F86" s="1"/>
  <c r="F89" s="1"/>
  <c r="F90" s="1"/>
  <c r="E130" i="27" l="1"/>
  <c r="C130"/>
  <c r="E129"/>
  <c r="C129"/>
  <c r="E128"/>
  <c r="C128"/>
  <c r="E127"/>
  <c r="C127"/>
  <c r="E126"/>
  <c r="C126"/>
  <c r="E98"/>
  <c r="C98"/>
  <c r="E80"/>
  <c r="C50"/>
  <c r="C49"/>
  <c r="C48"/>
  <c r="C47"/>
  <c r="D46"/>
  <c r="C46"/>
  <c r="E45"/>
  <c r="D45"/>
  <c r="C45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25"/>
  <c r="C25"/>
  <c r="C13"/>
  <c r="E54" i="26"/>
  <c r="E130"/>
  <c r="C130"/>
  <c r="E129"/>
  <c r="C129"/>
  <c r="E128"/>
  <c r="C128"/>
  <c r="E127"/>
  <c r="C127"/>
  <c r="E126"/>
  <c r="C126"/>
  <c r="E98"/>
  <c r="C98"/>
  <c r="E80"/>
  <c r="C50"/>
  <c r="C49"/>
  <c r="C48"/>
  <c r="C47"/>
  <c r="D46"/>
  <c r="C46"/>
  <c r="E45"/>
  <c r="D45"/>
  <c r="C45"/>
  <c r="D44"/>
  <c r="C44"/>
  <c r="E43"/>
  <c r="D43"/>
  <c r="C43"/>
  <c r="E42"/>
  <c r="D42"/>
  <c r="C4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25"/>
  <c r="C25"/>
  <c r="C13"/>
</calcChain>
</file>

<file path=xl/sharedStrings.xml><?xml version="1.0" encoding="utf-8"?>
<sst xmlns="http://schemas.openxmlformats.org/spreadsheetml/2006/main" count="2568" uniqueCount="205">
  <si>
    <t>Наименование услуги и уникальный номер реестровой записи</t>
  </si>
  <si>
    <t>Ед. изм. объема услуги</t>
  </si>
  <si>
    <t>Базовый норматив затрат на единицу объема</t>
  </si>
  <si>
    <t xml:space="preserve">Затраты на оплату труда работников, непосредственно связанных с оказанием услуги </t>
  </si>
  <si>
    <t xml:space="preserve">Затраты на коммунальные услуги </t>
  </si>
  <si>
    <t xml:space="preserve">Затраты на содержание недвижимого имущества </t>
  </si>
  <si>
    <t>в рублях</t>
  </si>
  <si>
    <t>человеко-часы пребывания</t>
  </si>
  <si>
    <t>дюсш физра</t>
  </si>
  <si>
    <t>дюц физ-ра</t>
  </si>
  <si>
    <t>худож</t>
  </si>
  <si>
    <t>турист</t>
  </si>
  <si>
    <t>технич</t>
  </si>
  <si>
    <t>соцпед</t>
  </si>
  <si>
    <t>ест.науч</t>
  </si>
  <si>
    <t>человек</t>
  </si>
  <si>
    <t>1-4 кл</t>
  </si>
  <si>
    <t>5-9кл</t>
  </si>
  <si>
    <t>10-11 кл</t>
  </si>
  <si>
    <t>укп5-9кл</t>
  </si>
  <si>
    <t>укп10-12кл</t>
  </si>
  <si>
    <t>1-4 овз</t>
  </si>
  <si>
    <t>5-9 овз</t>
  </si>
  <si>
    <t>1-4 на дому</t>
  </si>
  <si>
    <t>5-9 на дому</t>
  </si>
  <si>
    <t>10-11 на дому</t>
  </si>
  <si>
    <t>гпд</t>
  </si>
  <si>
    <t>дошк.гр. при школах</t>
  </si>
  <si>
    <t>присмотр и уход дошк.гр. при школах</t>
  </si>
  <si>
    <t>доу 1-3</t>
  </si>
  <si>
    <t>доу 3-8</t>
  </si>
  <si>
    <t>присмотр и уход доу</t>
  </si>
  <si>
    <t>школы доп об</t>
  </si>
  <si>
    <t>Базовый норматив затрат  на оказание муниципальных услуг, работ, оказываемых муниципальными  бюджетными образовательными учреждениями Северо-Енисейского района</t>
  </si>
  <si>
    <t>путевки</t>
  </si>
  <si>
    <t xml:space="preserve">питание  </t>
  </si>
  <si>
    <t>Приложение № 2 к распоряжению Управления образования администрации Северо-Енисейского района от __.__.2015 №___</t>
  </si>
  <si>
    <t>Значения натуральных норм, необходимых для определения базовых нормативов затрат на оказание муниципальных услуг</t>
  </si>
  <si>
    <t>Наименование муниципальной услуги</t>
  </si>
  <si>
    <t>Уникальный нормер реестровой записи</t>
  </si>
  <si>
    <t>Наименование натуральной нормы</t>
  </si>
  <si>
    <t>Единица измерения натуральной нормы</t>
  </si>
  <si>
    <t>Фактическое количество человеко-часов персонала, задействованного в процессе оказания услуги</t>
  </si>
  <si>
    <t>Нормативное количество одновременно оказываемых услуг</t>
  </si>
  <si>
    <t>Значение натуральной нормы</t>
  </si>
  <si>
    <t>Реализация дополнительных общеразвивающих программ (физкультурно-спортивная направленность)</t>
  </si>
  <si>
    <t>1. Натуральные нормы, непосредственно связанные с оказанием муниципальной услуги</t>
  </si>
  <si>
    <t>1. Оплата труда работников, непосредственно связанных с оказанием услуги</t>
  </si>
  <si>
    <t>шт. ед.</t>
  </si>
  <si>
    <t>Тьютор</t>
  </si>
  <si>
    <t>Наименование  (вид материального запаса/основного средства)</t>
  </si>
  <si>
    <t>2. Материальные запасы/основные средства, потребляемые в процессе оказания государственной услуги</t>
  </si>
  <si>
    <t>шт</t>
  </si>
  <si>
    <t>3. Иные ресурсы, непосредственно связанные с оказанием государственной услуги</t>
  </si>
  <si>
    <t>чел</t>
  </si>
  <si>
    <t>договор (сумма в год)</t>
  </si>
  <si>
    <t>Интернет</t>
  </si>
  <si>
    <t>Наименование ресурса</t>
  </si>
  <si>
    <t>Наименование показателя объема</t>
  </si>
  <si>
    <t>Показатель объема</t>
  </si>
  <si>
    <t>1. Коммунальные услуги</t>
  </si>
  <si>
    <t>кВт час.</t>
  </si>
  <si>
    <t>Теплоэнергия</t>
  </si>
  <si>
    <t>Гкал</t>
  </si>
  <si>
    <t>Холодное водоснабжение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</si>
  <si>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</si>
  <si>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Водоотведение</t>
  </si>
  <si>
    <t>2. Содержание объектов недвижимого имущества, необходимого для выполнения государственного задания</t>
  </si>
  <si>
    <t>3. Содержание объектов особо ценного движимого имущества, необходимого для выполнения государственного задания</t>
  </si>
  <si>
    <t>4. Услуги связи</t>
  </si>
  <si>
    <t>Абонентская связь</t>
  </si>
  <si>
    <t>Иные услуги связи</t>
  </si>
  <si>
    <t>5. Транспортные услуги</t>
  </si>
  <si>
    <t>Оплата грузовых перевозок по доставке грузов</t>
  </si>
  <si>
    <t>количество разовых услуг, ед.</t>
  </si>
  <si>
    <t>6. Работники, которые не принимают непосредственного участия в оказании государственной услуги</t>
  </si>
  <si>
    <t>фонд оплаты труда</t>
  </si>
  <si>
    <t>7. Прочие общехозяйственные нужды</t>
  </si>
  <si>
    <t>сумма в год</t>
  </si>
  <si>
    <t>Реализация дополнительных общеразвивающих программ (социально-педагогическая направленность)</t>
  </si>
  <si>
    <t>2. Натуральные нормы на общехозяйственные нужды</t>
  </si>
  <si>
    <t>Реализация дополнительных общеразвивающих программ (художественная направленность)</t>
  </si>
  <si>
    <t>шт. ед</t>
  </si>
  <si>
    <t>шт.ед.</t>
  </si>
  <si>
    <t>Реализация дополнительных общеразвивающих программ (техническая направленность)</t>
  </si>
  <si>
    <t>сумма договора в год</t>
  </si>
  <si>
    <t>Реализация дополнительных общеразвивающих программ (туристско-краеведческая направленность)</t>
  </si>
  <si>
    <t>набор</t>
  </si>
  <si>
    <t>Реализация дополнительных общеразвивающих программ</t>
  </si>
  <si>
    <t>1. Натуральные нормы, непосредственно связанных с оказанием муниципальной услуги</t>
  </si>
  <si>
    <t>1. Работники, непосредственно связанные с оказанием муниципальной услуги</t>
  </si>
  <si>
    <t>Спортсмен-инструктор</t>
  </si>
  <si>
    <t>раб.недель</t>
  </si>
  <si>
    <t>часов в год на 1 группу</t>
  </si>
  <si>
    <t>1.2. Материальные запасы иосновные средства, потребляемые в процессе оказания муниципальной услуги</t>
  </si>
  <si>
    <t>1.3. Иные натуральные нормы, непосредственно используемые в процессе оказания муниципальной услуги</t>
  </si>
  <si>
    <t>чел.</t>
  </si>
  <si>
    <t>2.1. Коммунальные услуги</t>
  </si>
  <si>
    <t>Электроэнергия 1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</si>
  <si>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</si>
  <si>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2.2. Содержание объектов недвижимого имущества, необходимого для выполнения государственного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</si>
  <si>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</si>
  <si>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</si>
  <si>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</si>
  <si>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</si>
  <si>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</si>
  <si>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Уникальный номер реестровой записи</t>
  </si>
  <si>
    <r>
      <t>м</t>
    </r>
    <r>
      <rPr>
        <vertAlign val="superscript"/>
        <sz val="11"/>
        <color indexed="8"/>
        <rFont val="Times New Roman"/>
        <family val="1"/>
        <charset val="204"/>
      </rPr>
      <t>3</t>
    </r>
  </si>
  <si>
    <t>Сумма договора в год</t>
  </si>
  <si>
    <t>1.2. Материальные запасы и основные средства, потребляемые в процессе оказания муниципальной услуги</t>
  </si>
  <si>
    <t>кВт/час</t>
  </si>
  <si>
    <t>м3</t>
  </si>
  <si>
    <t>2. Содержание объектов недвижимого имущества, необходимого для выполнения муниципального задания</t>
  </si>
  <si>
    <t>компл</t>
  </si>
  <si>
    <t>Реализация основных общеобразовательных программ дошкольного образования (3-8 лет) дошкольные группы</t>
  </si>
  <si>
    <t>Присмотр и уход (группа продленного дня)</t>
  </si>
  <si>
    <t xml:space="preserve">                                    </t>
  </si>
  <si>
    <t>Присмотр и уход (дошкольные группы)</t>
  </si>
  <si>
    <t>Реализация основных общеобразовательных программ начального общего образования</t>
  </si>
  <si>
    <t>количество оргтехники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</si>
  <si>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</si>
  <si>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</si>
  <si>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среднего общего образования (очно-заочная форма)</t>
  </si>
  <si>
    <t>Реализация основных общеобразовательных программ начального общего образования (очная форма, адаптированная образовательная программа)</t>
  </si>
  <si>
    <t>Реализация основных общеобразовательных программ начального общего образования (очная форма, проходящие обучение по состоянию здоровья на дому)</t>
  </si>
  <si>
    <t>Реализация основных общеобразовательных программ основного общего образования (очная форма, проходящие обучение по состоянию здоровья на дому)</t>
  </si>
  <si>
    <t>Предоставление питания</t>
  </si>
  <si>
    <t>Организация питания учащихся</t>
  </si>
  <si>
    <t>Приобретение путевок</t>
  </si>
  <si>
    <t>Организация отдыха детей и молодежи                   (в каникулярное время с круглосуточным пребыванием)</t>
  </si>
  <si>
    <t>Организация отдыха детей и молодежи                   (в каникулярное время с дневным пребыванием)</t>
  </si>
  <si>
    <t>стоимость набора продуктов питания или готовых блюд</t>
  </si>
  <si>
    <t>чел-день</t>
  </si>
  <si>
    <t xml:space="preserve">Реализация основных общеобразовательных программ среднего общего образования  046490000132027040511794000301000201000101102 </t>
  </si>
  <si>
    <t>дюсш предпроф</t>
  </si>
  <si>
    <t xml:space="preserve">Присмотр и уход </t>
  </si>
  <si>
    <t xml:space="preserve">Реализация основных общеобразовательных программ дошкольного образования (1-3 года) </t>
  </si>
  <si>
    <t xml:space="preserve">Реализация дополнительных предпрофессиональных программ в области физической культуры и спорта </t>
  </si>
  <si>
    <t>Реализация основных общеобразовательных программ основного  общего образования (очно-заочная форма)</t>
  </si>
  <si>
    <t>Реализация основных общеобразовательных программ основного общего образования (очная форма, адаптированная образовательная программа)</t>
  </si>
  <si>
    <t xml:space="preserve">Реализация дополнительных общеразвивающих программ  804200О.99.0.ББ52АЗ20000 </t>
  </si>
  <si>
    <t xml:space="preserve">Реализация дополнительных предпрофессиональных программ в области физической культуры и спорта  801012О.99.0.ББ54АБ52000 </t>
  </si>
  <si>
    <t xml:space="preserve">Реализация дополнительных общеразвивающих программ  804200О.99.0.ББ52АЕ52000 </t>
  </si>
  <si>
    <t xml:space="preserve">Реализация дополнительных общеразвивающих программ  804200О.99.0.ББ52АЕ76000 </t>
  </si>
  <si>
    <t xml:space="preserve">Реализация дополнительных общеразвивающих программ  804200О.99.0.ББ52АЖ00000 </t>
  </si>
  <si>
    <t xml:space="preserve">Реализация дополнительных общеразвивающих программ  804200О.99.0.ББ52АЕ04000 </t>
  </si>
  <si>
    <t>Реализация дополнительных общеразвивающих программ  804200О.99.0.ББ52АЖ24000</t>
  </si>
  <si>
    <t xml:space="preserve">Реализация дополнительных общеразвивающих программ  804200О.99.0.ББ52АЕ28000 </t>
  </si>
  <si>
    <t>Реализация дополнительных общеразвивающих программ 804200О.99.0.ББ52АЖ48000</t>
  </si>
  <si>
    <t xml:space="preserve">Реализация основных общеобразовательных программ начального общего образования   801012О.99.0.БА81АЭ92001 </t>
  </si>
  <si>
    <t xml:space="preserve">Реализация основных общеобразовательных программ основного общего образования  802111О.99.0.БА96АЮ58001  </t>
  </si>
  <si>
    <t xml:space="preserve">Реализация основных общеобразовательных программ среднего общего образования   802112О.99.0.ББ11АЮ58001 </t>
  </si>
  <si>
    <t>Реализация основных общеобразовательных программ основного общего образования   802111О.99.0.БА96АЮ62001</t>
  </si>
  <si>
    <t xml:space="preserve">Реализация основных общеобразовательных программ среднего общего образования  802112О.99.0.ББ11АЮ62001  </t>
  </si>
  <si>
    <t xml:space="preserve">Реализация основных общеобразовательных программ начального общего образования  801012О.99.0.БА81АА00001  </t>
  </si>
  <si>
    <t xml:space="preserve">Реализация основных общеобразовательных программ основного общего образования   802111О.99.0.БА96АА00001 </t>
  </si>
  <si>
    <t xml:space="preserve">Реализация основных общеобразовательных программ начального общего образования   801012О.99.0.БА81АЮ16001 </t>
  </si>
  <si>
    <t xml:space="preserve">Реализация основных общеобразовательных программ основного общего образования  802111О.99.0.БА96АЮ83001 </t>
  </si>
  <si>
    <t>Присмотр и уход (группы продленного дня)  853211О.99.0.БВ19АБ89000</t>
  </si>
  <si>
    <t xml:space="preserve">Реализация основных общеобразовательных программ дошкольного образования (3-8 лет, в общеобразовательных учреждениях)  801011О.99.0.БВ24ДН82000 </t>
  </si>
  <si>
    <t>Присмотр и уход (в общеобразовательных учреждениях) 853211О.99.0.БВ19АБ88000</t>
  </si>
  <si>
    <t>Реализация основных общеобразовательных программ дошкольного образования (1-3 года) 801011О.99.0.БВ24ДМ62000</t>
  </si>
  <si>
    <t>Реализация основных общеобразовательных программ дошкольного образования (3-8 лет) 801011О.99.0.БВ24ДН82000</t>
  </si>
  <si>
    <t>Присмотр и уход  853211О.99.0.БВ19АБ88000</t>
  </si>
  <si>
    <t>Организация отдыха детей и молодежи  920700О.99.0.АЗ22АА01001</t>
  </si>
  <si>
    <t xml:space="preserve">Организация отдыха детей и молодежи 920700О.99.0.АЗ22АА00001 </t>
  </si>
  <si>
    <t xml:space="preserve">804200О.99.0.ББ52АЗ20000 </t>
  </si>
  <si>
    <t xml:space="preserve">801012О.99.0.ББ54АБ52000  </t>
  </si>
  <si>
    <t xml:space="preserve">804200О.99.0.ББ52АЕ52000  </t>
  </si>
  <si>
    <t>804200О.99.0.ББ52АЖ24000</t>
  </si>
  <si>
    <t xml:space="preserve">804200О.99.0.ББ52АЕ76000 </t>
  </si>
  <si>
    <t xml:space="preserve">804200О.99.0.ББ52АЕ04000 </t>
  </si>
  <si>
    <t xml:space="preserve">804200О.99.0.ББ52АЕ28000 </t>
  </si>
  <si>
    <t xml:space="preserve">804200О.99.0.ББ52АЖ00000 </t>
  </si>
  <si>
    <t>801011О.99.0.БВ24ДМ62000</t>
  </si>
  <si>
    <t>801011О.99.0.БВ24ДН82000</t>
  </si>
  <si>
    <t xml:space="preserve"> 853211О.99.0.БВ19АБ88000</t>
  </si>
  <si>
    <t>804200О.99.0.ББ52АЖ48000</t>
  </si>
  <si>
    <t xml:space="preserve">801012О.99.0.БА81АЭ92001 </t>
  </si>
  <si>
    <t xml:space="preserve">802111О.99.0.БА96АЮ83001 </t>
  </si>
  <si>
    <t xml:space="preserve">802112О.99.0.ББ11АЮ62001  </t>
  </si>
  <si>
    <t xml:space="preserve"> 802111О.99.0.БА96АЮ62001</t>
  </si>
  <si>
    <t xml:space="preserve"> 801012О.99.0.БА81АА00001  </t>
  </si>
  <si>
    <t xml:space="preserve">802111О.99.0.БА96АА00001 </t>
  </si>
  <si>
    <t xml:space="preserve">801012О.99.0.БА81АЮ16001 </t>
  </si>
  <si>
    <t xml:space="preserve">801011О.99.0.БВ24ДН82000 </t>
  </si>
  <si>
    <t>853211О.99.0.БВ19АБ88000</t>
  </si>
  <si>
    <t>853211О.99.0.БВ19АБ89000</t>
  </si>
  <si>
    <t xml:space="preserve"> 560200О.99.0.БА89АА00000</t>
  </si>
  <si>
    <t>920700О.99.0.АЗ22АА01001</t>
  </si>
  <si>
    <t xml:space="preserve">920700О.99.0.АЗ22АА00001 </t>
  </si>
  <si>
    <t xml:space="preserve">Реализация основных общеобразовательных программ среднего общего образования    802112О.99.0.ББ11АА00001 </t>
  </si>
  <si>
    <t>10-11 ОВЗ</t>
  </si>
  <si>
    <t xml:space="preserve">договор </t>
  </si>
  <si>
    <t>м4</t>
  </si>
  <si>
    <t>Реализация основных общеобразовательных программ средненго общего образования (очная форма, адаптированная образовательная программа)</t>
  </si>
  <si>
    <t xml:space="preserve">802112О.99.0.ББ11АЮ62001 </t>
  </si>
  <si>
    <t>931900О.99.0.БВ28АВ30000</t>
  </si>
  <si>
    <t>дюсш неолимп</t>
  </si>
  <si>
    <t>Реализация основных общеобразовательных программ дошкольного образования (3-7 лет)</t>
  </si>
  <si>
    <t>Спортивная подготовка по неолимпийским видам спорта 931900О.99.0.БВ28АВ30000</t>
  </si>
  <si>
    <t xml:space="preserve">Спортивная подготовка по неолимпийским видам спорта </t>
  </si>
  <si>
    <t>ПРОЕКТ                    Приложение № 1 к распоряжению Управления образования администрации Северо-Енисейского района от ________№ ______</t>
  </si>
  <si>
    <t>ПРОЕКТ                                 Приложение № 2 к распоряжению Управления образования администрации Северо-Енисейского района от ______________ № ______</t>
  </si>
  <si>
    <t>Реализация дополнительных общеразвивающих программ (естественно-научная направленность)</t>
  </si>
</sst>
</file>

<file path=xl/styles.xml><?xml version="1.0" encoding="utf-8"?>
<styleSheet xmlns="http://schemas.openxmlformats.org/spreadsheetml/2006/main">
  <numFmts count="13">
    <numFmt numFmtId="164" formatCode="_-* #,##0.00_р_._-;\-* #,##0.00_р_._-;_-* &quot;-&quot;??_р_._-;_-@_-"/>
    <numFmt numFmtId="165" formatCode="0.00000000"/>
    <numFmt numFmtId="166" formatCode="0.000"/>
    <numFmt numFmtId="167" formatCode="0.0"/>
    <numFmt numFmtId="168" formatCode="0.000000"/>
    <numFmt numFmtId="169" formatCode="0.0000000"/>
    <numFmt numFmtId="171" formatCode="0.000000000"/>
    <numFmt numFmtId="172" formatCode="_-* #,##0.000_р_._-;\-* #,##0.000_р_._-;_-* &quot;-&quot;???_р_._-;_-@_-"/>
    <numFmt numFmtId="173" formatCode="_-* #,##0.00000000_р_._-;\-* #,##0.00000000_р_._-;_-* &quot;-&quot;??_р_._-;_-@_-"/>
    <numFmt numFmtId="174" formatCode="_-* #,##0.000000000_р_._-;\-* #,##0.000000000_р_._-;_-* &quot;-&quot;??_р_._-;_-@_-"/>
    <numFmt numFmtId="175" formatCode="0.00000"/>
    <numFmt numFmtId="179" formatCode="#,##0.00000000"/>
    <numFmt numFmtId="183" formatCode="#,##0.000000000_ ;\-#,##0.000000000\ "/>
  </numFmts>
  <fonts count="4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name val="Times New Roman"/>
      <family val="1"/>
      <charset val="204"/>
    </font>
    <font>
      <vertAlign val="superscript"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164" fontId="7" fillId="0" borderId="0" applyFont="0" applyFill="0" applyBorder="0" applyAlignment="0" applyProtection="0"/>
  </cellStyleXfs>
  <cellXfs count="636">
    <xf numFmtId="0" fontId="0" fillId="0" borderId="0" xfId="0"/>
    <xf numFmtId="0" fontId="1" fillId="0" borderId="0" xfId="1"/>
    <xf numFmtId="0" fontId="2" fillId="0" borderId="0" xfId="1" applyFont="1" applyAlignment="1">
      <alignment horizontal="right" wrapText="1"/>
    </xf>
    <xf numFmtId="0" fontId="4" fillId="0" borderId="1" xfId="1" applyFont="1" applyFill="1" applyBorder="1" applyAlignment="1">
      <alignment horizontal="center" vertical="center" wrapText="1" readingOrder="1"/>
    </xf>
    <xf numFmtId="0" fontId="4" fillId="0" borderId="1" xfId="1" applyFont="1" applyFill="1" applyBorder="1" applyAlignment="1">
      <alignment vertical="center" wrapText="1" readingOrder="1"/>
    </xf>
    <xf numFmtId="0" fontId="4" fillId="0" borderId="1" xfId="1" applyFont="1" applyFill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/>
    <xf numFmtId="0" fontId="2" fillId="2" borderId="0" xfId="0" applyFont="1" applyFill="1"/>
    <xf numFmtId="0" fontId="8" fillId="0" borderId="0" xfId="0" applyFont="1" applyFill="1"/>
    <xf numFmtId="0" fontId="2" fillId="5" borderId="0" xfId="0" applyFont="1" applyFill="1"/>
    <xf numFmtId="0" fontId="17" fillId="0" borderId="0" xfId="0" applyFont="1"/>
    <xf numFmtId="0" fontId="9" fillId="0" borderId="0" xfId="0" applyFont="1" applyAlignment="1">
      <alignment horizontal="center" vertical="center"/>
    </xf>
    <xf numFmtId="0" fontId="2" fillId="8" borderId="0" xfId="0" applyFont="1" applyFill="1"/>
    <xf numFmtId="0" fontId="10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24" fillId="0" borderId="0" xfId="0" applyFont="1" applyBorder="1" applyAlignment="1">
      <alignment vertical="top" wrapText="1"/>
    </xf>
    <xf numFmtId="0" fontId="2" fillId="0" borderId="0" xfId="0" applyFont="1" applyBorder="1"/>
    <xf numFmtId="0" fontId="24" fillId="0" borderId="0" xfId="0" applyFont="1" applyBorder="1" applyAlignment="1"/>
    <xf numFmtId="0" fontId="2" fillId="9" borderId="0" xfId="0" applyFont="1" applyFill="1"/>
    <xf numFmtId="0" fontId="8" fillId="0" borderId="0" xfId="0" applyFont="1" applyFill="1" applyAlignment="1">
      <alignment horizontal="left" wrapText="1"/>
    </xf>
    <xf numFmtId="0" fontId="8" fillId="0" borderId="0" xfId="0" applyFont="1" applyFill="1" applyAlignment="1">
      <alignment wrapText="1"/>
    </xf>
    <xf numFmtId="164" fontId="8" fillId="0" borderId="0" xfId="0" applyNumberFormat="1" applyFont="1" applyFill="1"/>
    <xf numFmtId="172" fontId="8" fillId="0" borderId="0" xfId="0" applyNumberFormat="1" applyFont="1" applyFill="1"/>
    <xf numFmtId="0" fontId="28" fillId="0" borderId="4" xfId="0" applyFont="1" applyFill="1" applyBorder="1" applyAlignment="1">
      <alignment horizontal="right" wrapText="1"/>
    </xf>
    <xf numFmtId="0" fontId="28" fillId="0" borderId="4" xfId="0" applyFont="1" applyFill="1" applyBorder="1" applyAlignment="1">
      <alignment horizontal="right"/>
    </xf>
    <xf numFmtId="0" fontId="8" fillId="0" borderId="5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justify" vertical="top" wrapText="1"/>
    </xf>
    <xf numFmtId="0" fontId="1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2" fillId="0" borderId="8" xfId="0" applyFont="1" applyFill="1" applyBorder="1"/>
    <xf numFmtId="0" fontId="2" fillId="0" borderId="8" xfId="0" applyFont="1" applyBorder="1"/>
    <xf numFmtId="0" fontId="2" fillId="0" borderId="0" xfId="0" applyFont="1" applyFill="1" applyBorder="1"/>
    <xf numFmtId="0" fontId="2" fillId="0" borderId="8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center"/>
    </xf>
    <xf numFmtId="0" fontId="9" fillId="0" borderId="8" xfId="0" applyFont="1" applyBorder="1" applyAlignment="1">
      <alignment wrapText="1"/>
    </xf>
    <xf numFmtId="0" fontId="18" fillId="0" borderId="8" xfId="0" applyFont="1" applyBorder="1" applyAlignment="1">
      <alignment horizontal="center" vertical="center" wrapText="1"/>
    </xf>
    <xf numFmtId="0" fontId="39" fillId="0" borderId="0" xfId="0" applyFont="1"/>
    <xf numFmtId="0" fontId="10" fillId="0" borderId="8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top" wrapText="1"/>
    </xf>
    <xf numFmtId="0" fontId="2" fillId="4" borderId="8" xfId="0" applyFont="1" applyFill="1" applyBorder="1"/>
    <xf numFmtId="0" fontId="10" fillId="6" borderId="8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 wrapText="1"/>
    </xf>
    <xf numFmtId="0" fontId="8" fillId="0" borderId="0" xfId="0" applyFont="1"/>
    <xf numFmtId="0" fontId="37" fillId="0" borderId="8" xfId="3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wrapText="1"/>
    </xf>
    <xf numFmtId="2" fontId="18" fillId="4" borderId="9" xfId="0" applyNumberFormat="1" applyFont="1" applyFill="1" applyBorder="1" applyAlignment="1">
      <alignment horizontal="center" vertical="center" wrapText="1"/>
    </xf>
    <xf numFmtId="0" fontId="37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9" xfId="0" applyFont="1" applyBorder="1" applyAlignment="1">
      <alignment wrapText="1"/>
    </xf>
    <xf numFmtId="0" fontId="22" fillId="4" borderId="9" xfId="3" applyFont="1" applyFill="1" applyBorder="1" applyAlignment="1" applyProtection="1">
      <alignment horizontal="left" vertical="center" wrapText="1"/>
      <protection locked="0"/>
    </xf>
    <xf numFmtId="0" fontId="22" fillId="7" borderId="9" xfId="3" applyFont="1" applyFill="1" applyBorder="1" applyAlignment="1" applyProtection="1">
      <alignment horizontal="left" vertical="center" wrapText="1"/>
      <protection locked="0"/>
    </xf>
    <xf numFmtId="2" fontId="18" fillId="0" borderId="9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9" xfId="0" applyFont="1" applyBorder="1"/>
    <xf numFmtId="0" fontId="2" fillId="0" borderId="9" xfId="0" applyFont="1" applyFill="1" applyBorder="1" applyAlignment="1">
      <alignment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/>
    <xf numFmtId="0" fontId="2" fillId="0" borderId="9" xfId="0" applyFont="1" applyFill="1" applyBorder="1" applyAlignment="1">
      <alignment horizontal="justify" vertical="center" wrapText="1"/>
    </xf>
    <xf numFmtId="0" fontId="2" fillId="0" borderId="9" xfId="0" applyFont="1" applyFill="1" applyBorder="1" applyAlignment="1">
      <alignment horizontal="center"/>
    </xf>
    <xf numFmtId="0" fontId="18" fillId="0" borderId="9" xfId="0" applyFont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center" vertical="center" wrapText="1"/>
    </xf>
    <xf numFmtId="0" fontId="42" fillId="0" borderId="9" xfId="0" applyFont="1" applyFill="1" applyBorder="1" applyAlignment="1">
      <alignment horizontal="right" vertical="center"/>
    </xf>
    <xf numFmtId="0" fontId="43" fillId="2" borderId="9" xfId="0" applyFont="1" applyFill="1" applyBorder="1" applyAlignment="1">
      <alignment horizontal="center" vertical="center" wrapText="1"/>
    </xf>
    <xf numFmtId="0" fontId="17" fillId="2" borderId="9" xfId="0" applyFont="1" applyFill="1" applyBorder="1" applyAlignment="1">
      <alignment horizontal="center" vertical="center" wrapText="1"/>
    </xf>
    <xf numFmtId="0" fontId="38" fillId="0" borderId="9" xfId="0" applyFont="1" applyFill="1" applyBorder="1" applyAlignment="1">
      <alignment horizontal="right" vertical="center" wrapText="1"/>
    </xf>
    <xf numFmtId="0" fontId="9" fillId="0" borderId="11" xfId="0" applyFont="1" applyBorder="1" applyAlignment="1">
      <alignment wrapText="1"/>
    </xf>
    <xf numFmtId="0" fontId="11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/>
    <xf numFmtId="0" fontId="2" fillId="0" borderId="11" xfId="0" applyFont="1" applyFill="1" applyBorder="1" applyAlignment="1">
      <alignment wrapText="1"/>
    </xf>
    <xf numFmtId="0" fontId="2" fillId="0" borderId="11" xfId="0" applyFont="1" applyBorder="1"/>
    <xf numFmtId="0" fontId="22" fillId="0" borderId="12" xfId="3" applyFont="1" applyFill="1" applyBorder="1" applyAlignment="1" applyProtection="1">
      <alignment horizontal="left" vertical="center" wrapText="1"/>
      <protection locked="0"/>
    </xf>
    <xf numFmtId="165" fontId="9" fillId="0" borderId="13" xfId="0" applyNumberFormat="1" applyFont="1" applyFill="1" applyBorder="1"/>
    <xf numFmtId="0" fontId="10" fillId="0" borderId="11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0" fillId="0" borderId="10" xfId="3" applyFont="1" applyFill="1" applyBorder="1" applyAlignment="1" applyProtection="1">
      <alignment horizontal="left" vertical="center" wrapText="1"/>
      <protection locked="0"/>
    </xf>
    <xf numFmtId="0" fontId="10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justify" vertical="center" wrapText="1"/>
    </xf>
    <xf numFmtId="0" fontId="2" fillId="0" borderId="11" xfId="0" applyFont="1" applyFill="1" applyBorder="1" applyAlignment="1">
      <alignment horizontal="center" wrapText="1"/>
    </xf>
    <xf numFmtId="0" fontId="2" fillId="0" borderId="11" xfId="0" applyFont="1" applyFill="1" applyBorder="1" applyAlignment="1">
      <alignment horizontal="center"/>
    </xf>
    <xf numFmtId="0" fontId="37" fillId="0" borderId="11" xfId="3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>
      <alignment vertical="center"/>
    </xf>
    <xf numFmtId="0" fontId="19" fillId="0" borderId="13" xfId="0" applyFont="1" applyFill="1" applyBorder="1"/>
    <xf numFmtId="167" fontId="9" fillId="0" borderId="13" xfId="0" applyNumberFormat="1" applyFont="1" applyFill="1" applyBorder="1"/>
    <xf numFmtId="0" fontId="28" fillId="0" borderId="4" xfId="0" applyFont="1" applyFill="1" applyBorder="1" applyAlignment="1">
      <alignment horizontal="left" wrapText="1"/>
    </xf>
    <xf numFmtId="0" fontId="25" fillId="0" borderId="0" xfId="0" applyFont="1" applyAlignment="1"/>
    <xf numFmtId="0" fontId="10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right" vertical="center" wrapText="1"/>
    </xf>
    <xf numFmtId="0" fontId="15" fillId="0" borderId="8" xfId="0" applyFont="1" applyFill="1" applyBorder="1" applyAlignment="1">
      <alignment horizontal="right" vertical="center"/>
    </xf>
    <xf numFmtId="0" fontId="11" fillId="0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wrapText="1"/>
    </xf>
    <xf numFmtId="0" fontId="22" fillId="7" borderId="15" xfId="3" applyFont="1" applyFill="1" applyBorder="1" applyAlignment="1" applyProtection="1">
      <alignment horizontal="left" vertical="center" wrapText="1"/>
      <protection locked="0"/>
    </xf>
    <xf numFmtId="0" fontId="2" fillId="0" borderId="15" xfId="0" applyFont="1" applyFill="1" applyBorder="1" applyAlignment="1">
      <alignment horizontal="center" wrapText="1"/>
    </xf>
    <xf numFmtId="0" fontId="2" fillId="0" borderId="15" xfId="0" applyFont="1" applyFill="1" applyBorder="1" applyAlignment="1">
      <alignment wrapText="1"/>
    </xf>
    <xf numFmtId="0" fontId="9" fillId="0" borderId="15" xfId="0" applyFont="1" applyBorder="1" applyAlignment="1">
      <alignment horizontal="left" wrapText="1"/>
    </xf>
    <xf numFmtId="0" fontId="8" fillId="0" borderId="15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2" fontId="18" fillId="0" borderId="15" xfId="0" applyNumberFormat="1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15" fillId="0" borderId="8" xfId="0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wrapText="1"/>
    </xf>
    <xf numFmtId="0" fontId="8" fillId="0" borderId="15" xfId="0" applyFont="1" applyFill="1" applyBorder="1"/>
    <xf numFmtId="171" fontId="8" fillId="0" borderId="15" xfId="0" applyNumberFormat="1" applyFont="1" applyFill="1" applyBorder="1"/>
    <xf numFmtId="166" fontId="8" fillId="0" borderId="15" xfId="0" applyNumberFormat="1" applyFont="1" applyFill="1" applyBorder="1"/>
    <xf numFmtId="0" fontId="8" fillId="0" borderId="14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vertical="top" wrapText="1"/>
    </xf>
    <xf numFmtId="0" fontId="8" fillId="0" borderId="15" xfId="0" applyFont="1" applyFill="1" applyBorder="1" applyAlignment="1">
      <alignment wrapText="1"/>
    </xf>
    <xf numFmtId="0" fontId="28" fillId="0" borderId="16" xfId="0" applyFont="1" applyFill="1" applyBorder="1" applyAlignment="1">
      <alignment horizontal="left" vertical="center" wrapText="1"/>
    </xf>
    <xf numFmtId="0" fontId="28" fillId="0" borderId="16" xfId="0" applyFont="1" applyFill="1" applyBorder="1" applyAlignment="1">
      <alignment vertical="center" wrapText="1"/>
    </xf>
    <xf numFmtId="0" fontId="28" fillId="0" borderId="16" xfId="0" applyFont="1" applyFill="1" applyBorder="1" applyAlignment="1">
      <alignment vertical="center"/>
    </xf>
    <xf numFmtId="0" fontId="29" fillId="0" borderId="15" xfId="0" applyFont="1" applyFill="1" applyBorder="1" applyAlignment="1">
      <alignment horizontal="right" vertical="center" wrapText="1"/>
    </xf>
    <xf numFmtId="1" fontId="30" fillId="0" borderId="15" xfId="0" applyNumberFormat="1" applyFont="1" applyFill="1" applyBorder="1" applyAlignment="1">
      <alignment horizontal="right" vertical="center" wrapText="1"/>
    </xf>
    <xf numFmtId="0" fontId="8" fillId="0" borderId="15" xfId="0" applyFont="1" applyFill="1" applyBorder="1" applyAlignment="1">
      <alignment horizontal="right"/>
    </xf>
    <xf numFmtId="0" fontId="8" fillId="0" borderId="15" xfId="0" applyFont="1" applyFill="1" applyBorder="1" applyAlignment="1">
      <alignment horizontal="right" vertical="center"/>
    </xf>
    <xf numFmtId="0" fontId="29" fillId="0" borderId="15" xfId="0" applyFont="1" applyFill="1" applyBorder="1" applyAlignment="1">
      <alignment vertical="center" wrapText="1"/>
    </xf>
    <xf numFmtId="166" fontId="29" fillId="0" borderId="15" xfId="0" applyNumberFormat="1" applyFont="1" applyFill="1" applyBorder="1" applyAlignment="1">
      <alignment horizontal="center" wrapText="1"/>
    </xf>
    <xf numFmtId="167" fontId="8" fillId="0" borderId="15" xfId="0" applyNumberFormat="1" applyFont="1" applyFill="1" applyBorder="1"/>
    <xf numFmtId="0" fontId="29" fillId="0" borderId="15" xfId="0" applyFont="1" applyFill="1" applyBorder="1" applyAlignment="1">
      <alignment horizontal="center" wrapText="1"/>
    </xf>
    <xf numFmtId="0" fontId="8" fillId="0" borderId="15" xfId="0" applyFont="1" applyFill="1" applyBorder="1" applyAlignment="1">
      <alignment horizontal="center"/>
    </xf>
    <xf numFmtId="0" fontId="29" fillId="0" borderId="15" xfId="0" applyFont="1" applyFill="1" applyBorder="1" applyAlignment="1">
      <alignment horizontal="center" vertical="center" wrapText="1"/>
    </xf>
    <xf numFmtId="165" fontId="8" fillId="0" borderId="15" xfId="0" applyNumberFormat="1" applyFont="1" applyFill="1" applyBorder="1"/>
    <xf numFmtId="2" fontId="29" fillId="0" borderId="15" xfId="0" applyNumberFormat="1" applyFont="1" applyFill="1" applyBorder="1" applyAlignment="1">
      <alignment horizontal="center" vertical="center" wrapText="1"/>
    </xf>
    <xf numFmtId="2" fontId="29" fillId="0" borderId="16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/>
    <xf numFmtId="167" fontId="8" fillId="0" borderId="16" xfId="0" applyNumberFormat="1" applyFont="1" applyFill="1" applyBorder="1"/>
    <xf numFmtId="0" fontId="29" fillId="0" borderId="14" xfId="0" applyFont="1" applyFill="1" applyBorder="1" applyAlignment="1">
      <alignment horizontal="left" wrapText="1"/>
    </xf>
    <xf numFmtId="0" fontId="22" fillId="0" borderId="18" xfId="3" applyFont="1" applyFill="1" applyBorder="1" applyAlignment="1" applyProtection="1">
      <alignment horizontal="left" vertical="center" wrapText="1"/>
      <protection locked="0"/>
    </xf>
    <xf numFmtId="0" fontId="19" fillId="0" borderId="21" xfId="0" applyFont="1" applyFill="1" applyBorder="1"/>
    <xf numFmtId="167" fontId="9" fillId="0" borderId="21" xfId="0" applyNumberFormat="1" applyFont="1" applyFill="1" applyBorder="1"/>
    <xf numFmtId="165" fontId="9" fillId="0" borderId="21" xfId="0" applyNumberFormat="1" applyFont="1" applyFill="1" applyBorder="1"/>
    <xf numFmtId="0" fontId="9" fillId="0" borderId="21" xfId="0" applyFont="1" applyFill="1" applyBorder="1"/>
    <xf numFmtId="0" fontId="23" fillId="0" borderId="20" xfId="0" applyFont="1" applyFill="1" applyBorder="1" applyAlignment="1">
      <alignment wrapText="1"/>
    </xf>
    <xf numFmtId="0" fontId="23" fillId="0" borderId="21" xfId="0" applyFont="1" applyFill="1" applyBorder="1" applyAlignment="1">
      <alignment wrapText="1"/>
    </xf>
    <xf numFmtId="0" fontId="15" fillId="0" borderId="22" xfId="0" applyFont="1" applyFill="1" applyBorder="1" applyAlignment="1">
      <alignment vertical="center"/>
    </xf>
    <xf numFmtId="0" fontId="20" fillId="0" borderId="22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wrapText="1"/>
    </xf>
    <xf numFmtId="165" fontId="2" fillId="0" borderId="21" xfId="0" applyNumberFormat="1" applyFont="1" applyFill="1" applyBorder="1"/>
    <xf numFmtId="0" fontId="2" fillId="0" borderId="21" xfId="0" applyFont="1" applyFill="1" applyBorder="1" applyAlignment="1">
      <alignment wrapText="1"/>
    </xf>
    <xf numFmtId="0" fontId="18" fillId="0" borderId="21" xfId="0" applyFont="1" applyFill="1" applyBorder="1" applyAlignment="1">
      <alignment horizontal="right" vertical="center" wrapText="1"/>
    </xf>
    <xf numFmtId="0" fontId="2" fillId="0" borderId="21" xfId="0" applyFont="1" applyBorder="1"/>
    <xf numFmtId="0" fontId="2" fillId="0" borderId="20" xfId="0" applyFont="1" applyFill="1" applyBorder="1" applyAlignment="1">
      <alignment horizontal="justify" vertical="top" wrapText="1"/>
    </xf>
    <xf numFmtId="0" fontId="9" fillId="0" borderId="20" xfId="0" applyFont="1" applyFill="1" applyBorder="1"/>
    <xf numFmtId="0" fontId="9" fillId="0" borderId="20" xfId="0" applyFont="1" applyFill="1" applyBorder="1" applyAlignment="1">
      <alignment wrapText="1"/>
    </xf>
    <xf numFmtId="0" fontId="9" fillId="0" borderId="21" xfId="0" applyFont="1" applyFill="1" applyBorder="1" applyAlignment="1">
      <alignment wrapText="1"/>
    </xf>
    <xf numFmtId="0" fontId="18" fillId="0" borderId="21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/>
    </xf>
    <xf numFmtId="0" fontId="26" fillId="0" borderId="2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justify" vertical="top" wrapText="1"/>
    </xf>
    <xf numFmtId="0" fontId="22" fillId="0" borderId="21" xfId="3" applyFont="1" applyFill="1" applyBorder="1" applyAlignment="1" applyProtection="1">
      <alignment horizontal="left" vertical="center" wrapText="1"/>
      <protection locked="0"/>
    </xf>
    <xf numFmtId="0" fontId="15" fillId="4" borderId="21" xfId="0" applyFont="1" applyFill="1" applyBorder="1" applyAlignment="1">
      <alignment vertical="center"/>
    </xf>
    <xf numFmtId="0" fontId="20" fillId="0" borderId="21" xfId="0" applyFont="1" applyBorder="1" applyAlignment="1">
      <alignment vertical="center" wrapText="1"/>
    </xf>
    <xf numFmtId="0" fontId="2" fillId="2" borderId="21" xfId="0" applyFont="1" applyFill="1" applyBorder="1"/>
    <xf numFmtId="0" fontId="9" fillId="4" borderId="15" xfId="0" applyFont="1" applyFill="1" applyBorder="1" applyAlignment="1">
      <alignment wrapText="1"/>
    </xf>
    <xf numFmtId="2" fontId="18" fillId="4" borderId="15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center" wrapText="1"/>
    </xf>
    <xf numFmtId="0" fontId="37" fillId="0" borderId="15" xfId="3" applyFont="1" applyFill="1" applyBorder="1" applyAlignment="1" applyProtection="1">
      <alignment horizontal="center" vertical="center" wrapText="1"/>
      <protection locked="0"/>
    </xf>
    <xf numFmtId="0" fontId="22" fillId="4" borderId="15" xfId="3" applyFont="1" applyFill="1" applyBorder="1" applyAlignment="1" applyProtection="1">
      <alignment horizontal="left" vertical="center" wrapText="1"/>
      <protection locked="0"/>
    </xf>
    <xf numFmtId="0" fontId="10" fillId="0" borderId="24" xfId="0" applyFont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2" fillId="0" borderId="24" xfId="0" applyFont="1" applyBorder="1"/>
    <xf numFmtId="0" fontId="11" fillId="0" borderId="2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wrapText="1"/>
    </xf>
    <xf numFmtId="0" fontId="2" fillId="0" borderId="24" xfId="0" applyFont="1" applyFill="1" applyBorder="1" applyAlignment="1">
      <alignment horizontal="center" vertical="center" wrapText="1"/>
    </xf>
    <xf numFmtId="0" fontId="9" fillId="0" borderId="24" xfId="0" applyFont="1" applyBorder="1"/>
    <xf numFmtId="0" fontId="2" fillId="0" borderId="24" xfId="0" applyFont="1" applyFill="1" applyBorder="1"/>
    <xf numFmtId="0" fontId="15" fillId="3" borderId="27" xfId="0" applyFont="1" applyFill="1" applyBorder="1" applyAlignment="1">
      <alignment vertical="center"/>
    </xf>
    <xf numFmtId="0" fontId="15" fillId="0" borderId="24" xfId="0" applyFont="1" applyFill="1" applyBorder="1" applyAlignment="1">
      <alignment horizontal="right" vertical="center"/>
    </xf>
    <xf numFmtId="0" fontId="16" fillId="2" borderId="24" xfId="0" applyFont="1" applyFill="1" applyBorder="1" applyAlignment="1">
      <alignment horizontal="center" vertical="center" wrapText="1"/>
    </xf>
    <xf numFmtId="0" fontId="18" fillId="0" borderId="24" xfId="0" applyFont="1" applyFill="1" applyBorder="1" applyAlignment="1">
      <alignment horizontal="right" vertical="center" wrapText="1"/>
    </xf>
    <xf numFmtId="0" fontId="9" fillId="0" borderId="24" xfId="0" applyFont="1" applyFill="1" applyBorder="1"/>
    <xf numFmtId="0" fontId="14" fillId="0" borderId="24" xfId="0" applyFont="1" applyFill="1" applyBorder="1" applyAlignment="1">
      <alignment horizontal="right" vertical="center" wrapText="1"/>
    </xf>
    <xf numFmtId="0" fontId="2" fillId="0" borderId="24" xfId="0" applyFont="1" applyFill="1" applyBorder="1" applyAlignment="1">
      <alignment horizontal="justify" vertical="center" wrapText="1"/>
    </xf>
    <xf numFmtId="0" fontId="19" fillId="3" borderId="24" xfId="0" applyFont="1" applyFill="1" applyBorder="1"/>
    <xf numFmtId="0" fontId="2" fillId="0" borderId="24" xfId="0" applyFont="1" applyFill="1" applyBorder="1" applyAlignment="1">
      <alignment horizontal="center" wrapText="1"/>
    </xf>
    <xf numFmtId="0" fontId="2" fillId="0" borderId="24" xfId="0" applyFont="1" applyBorder="1" applyAlignment="1">
      <alignment horizontal="justify" vertical="top" wrapText="1"/>
    </xf>
    <xf numFmtId="0" fontId="2" fillId="0" borderId="24" xfId="0" applyFont="1" applyFill="1" applyBorder="1" applyAlignment="1">
      <alignment horizontal="justify" vertical="top" wrapText="1"/>
    </xf>
    <xf numFmtId="0" fontId="19" fillId="2" borderId="24" xfId="0" applyFont="1" applyFill="1" applyBorder="1"/>
    <xf numFmtId="0" fontId="2" fillId="0" borderId="24" xfId="0" applyFont="1" applyFill="1" applyBorder="1" applyAlignment="1">
      <alignment horizontal="center"/>
    </xf>
    <xf numFmtId="167" fontId="2" fillId="0" borderId="24" xfId="0" applyNumberFormat="1" applyFont="1" applyFill="1" applyBorder="1"/>
    <xf numFmtId="0" fontId="23" fillId="0" borderId="24" xfId="0" applyFont="1" applyFill="1" applyBorder="1" applyAlignment="1">
      <alignment wrapText="1"/>
    </xf>
    <xf numFmtId="0" fontId="19" fillId="0" borderId="24" xfId="0" applyFont="1" applyFill="1" applyBorder="1"/>
    <xf numFmtId="167" fontId="9" fillId="0" borderId="24" xfId="0" applyNumberFormat="1" applyFont="1" applyFill="1" applyBorder="1"/>
    <xf numFmtId="0" fontId="9" fillId="0" borderId="24" xfId="0" applyFont="1" applyBorder="1" applyAlignment="1">
      <alignment wrapText="1"/>
    </xf>
    <xf numFmtId="0" fontId="9" fillId="4" borderId="24" xfId="0" applyFont="1" applyFill="1" applyBorder="1" applyAlignment="1">
      <alignment wrapText="1"/>
    </xf>
    <xf numFmtId="0" fontId="18" fillId="0" borderId="24" xfId="0" applyFont="1" applyBorder="1" applyAlignment="1">
      <alignment horizontal="center" vertical="center" wrapText="1"/>
    </xf>
    <xf numFmtId="167" fontId="9" fillId="2" borderId="24" xfId="0" applyNumberFormat="1" applyFont="1" applyFill="1" applyBorder="1"/>
    <xf numFmtId="165" fontId="9" fillId="0" borderId="24" xfId="0" applyNumberFormat="1" applyFont="1" applyBorder="1"/>
    <xf numFmtId="0" fontId="18" fillId="0" borderId="24" xfId="0" applyFont="1" applyFill="1" applyBorder="1" applyAlignment="1">
      <alignment vertical="center" wrapText="1"/>
    </xf>
    <xf numFmtId="165" fontId="9" fillId="0" borderId="24" xfId="0" applyNumberFormat="1" applyFont="1" applyFill="1" applyBorder="1"/>
    <xf numFmtId="0" fontId="8" fillId="0" borderId="24" xfId="0" applyFont="1" applyBorder="1" applyAlignment="1">
      <alignment horizontal="left" vertical="center" wrapText="1"/>
    </xf>
    <xf numFmtId="0" fontId="37" fillId="0" borderId="24" xfId="3" applyFont="1" applyFill="1" applyBorder="1" applyAlignment="1" applyProtection="1">
      <alignment horizontal="center" vertical="center" wrapText="1"/>
      <protection locked="0"/>
    </xf>
    <xf numFmtId="0" fontId="9" fillId="0" borderId="24" xfId="0" applyFont="1" applyFill="1" applyBorder="1" applyAlignment="1">
      <alignment wrapText="1"/>
    </xf>
    <xf numFmtId="2" fontId="18" fillId="4" borderId="24" xfId="0" applyNumberFormat="1" applyFont="1" applyFill="1" applyBorder="1" applyAlignment="1">
      <alignment horizontal="center" vertical="center" wrapText="1"/>
    </xf>
    <xf numFmtId="0" fontId="22" fillId="4" borderId="24" xfId="3" applyFont="1" applyFill="1" applyBorder="1" applyAlignment="1" applyProtection="1">
      <alignment horizontal="left" vertical="center" wrapText="1"/>
      <protection locked="0"/>
    </xf>
    <xf numFmtId="0" fontId="22" fillId="7" borderId="24" xfId="3" applyFont="1" applyFill="1" applyBorder="1" applyAlignment="1" applyProtection="1">
      <alignment horizontal="left" vertical="center" wrapText="1"/>
      <protection locked="0"/>
    </xf>
    <xf numFmtId="2" fontId="18" fillId="0" borderId="24" xfId="0" applyNumberFormat="1" applyFont="1" applyBorder="1" applyAlignment="1">
      <alignment horizontal="center" vertical="center" wrapText="1"/>
    </xf>
    <xf numFmtId="164" fontId="3" fillId="0" borderId="8" xfId="4" applyFont="1" applyFill="1" applyBorder="1" applyAlignment="1">
      <alignment horizontal="right" vertical="center"/>
    </xf>
    <xf numFmtId="2" fontId="3" fillId="0" borderId="8" xfId="0" applyNumberFormat="1" applyFont="1" applyFill="1" applyBorder="1" applyAlignment="1">
      <alignment horizontal="right" vertical="center"/>
    </xf>
    <xf numFmtId="2" fontId="4" fillId="0" borderId="1" xfId="1" applyNumberFormat="1" applyFont="1" applyFill="1" applyBorder="1" applyAlignment="1">
      <alignment horizontal="right" vertical="center" wrapText="1"/>
    </xf>
    <xf numFmtId="0" fontId="1" fillId="0" borderId="0" xfId="1" applyFill="1"/>
    <xf numFmtId="0" fontId="44" fillId="0" borderId="1" xfId="1" applyFont="1" applyFill="1" applyBorder="1" applyAlignment="1">
      <alignment horizontal="center" vertical="center" wrapText="1"/>
    </xf>
    <xf numFmtId="0" fontId="45" fillId="0" borderId="0" xfId="1" applyFont="1" applyFill="1"/>
    <xf numFmtId="0" fontId="8" fillId="5" borderId="0" xfId="0" applyFont="1" applyFill="1"/>
    <xf numFmtId="0" fontId="10" fillId="0" borderId="24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wrapText="1"/>
    </xf>
    <xf numFmtId="0" fontId="23" fillId="0" borderId="24" xfId="0" applyFont="1" applyBorder="1" applyAlignment="1">
      <alignment wrapText="1"/>
    </xf>
    <xf numFmtId="0" fontId="2" fillId="2" borderId="24" xfId="0" applyFont="1" applyFill="1" applyBorder="1"/>
    <xf numFmtId="0" fontId="2" fillId="0" borderId="13" xfId="0" applyFont="1" applyFill="1" applyBorder="1" applyAlignment="1">
      <alignment wrapText="1"/>
    </xf>
    <xf numFmtId="0" fontId="2" fillId="0" borderId="13" xfId="0" applyFont="1" applyFill="1" applyBorder="1" applyAlignment="1">
      <alignment horizontal="center" wrapText="1"/>
    </xf>
    <xf numFmtId="0" fontId="37" fillId="0" borderId="13" xfId="3" applyFont="1" applyFill="1" applyBorder="1" applyAlignment="1" applyProtection="1">
      <alignment horizontal="center" vertical="center" wrapText="1"/>
      <protection locked="0"/>
    </xf>
    <xf numFmtId="0" fontId="2" fillId="0" borderId="24" xfId="0" applyFont="1" applyFill="1" applyBorder="1" applyAlignment="1">
      <alignment horizontal="center" wrapText="1"/>
    </xf>
    <xf numFmtId="0" fontId="11" fillId="2" borderId="24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1" fillId="5" borderId="0" xfId="1" applyFill="1"/>
    <xf numFmtId="0" fontId="4" fillId="0" borderId="1" xfId="1" applyFont="1" applyFill="1" applyBorder="1" applyAlignment="1">
      <alignment horizontal="right" vertical="center" wrapText="1"/>
    </xf>
    <xf numFmtId="0" fontId="8" fillId="0" borderId="24" xfId="0" applyFont="1" applyFill="1" applyBorder="1" applyAlignment="1">
      <alignment horizontal="left" wrapText="1"/>
    </xf>
    <xf numFmtId="0" fontId="8" fillId="0" borderId="24" xfId="0" applyFont="1" applyFill="1" applyBorder="1"/>
    <xf numFmtId="171" fontId="8" fillId="0" borderId="24" xfId="0" applyNumberFormat="1" applyFont="1" applyFill="1" applyBorder="1"/>
    <xf numFmtId="166" fontId="8" fillId="0" borderId="24" xfId="0" applyNumberFormat="1" applyFont="1" applyFill="1" applyBorder="1"/>
    <xf numFmtId="0" fontId="8" fillId="0" borderId="24" xfId="0" applyFont="1" applyFill="1" applyBorder="1" applyAlignment="1">
      <alignment horizontal="left" vertical="top" wrapText="1"/>
    </xf>
    <xf numFmtId="0" fontId="8" fillId="0" borderId="24" xfId="0" applyFont="1" applyFill="1" applyBorder="1" applyAlignment="1">
      <alignment vertical="top" wrapText="1"/>
    </xf>
    <xf numFmtId="0" fontId="8" fillId="0" borderId="24" xfId="0" applyFont="1" applyFill="1" applyBorder="1" applyAlignment="1">
      <alignment wrapText="1"/>
    </xf>
    <xf numFmtId="0" fontId="28" fillId="0" borderId="24" xfId="0" applyFont="1" applyFill="1" applyBorder="1" applyAlignment="1">
      <alignment horizontal="left" vertical="center" wrapText="1"/>
    </xf>
    <xf numFmtId="0" fontId="28" fillId="0" borderId="24" xfId="0" applyFont="1" applyFill="1" applyBorder="1" applyAlignment="1">
      <alignment vertical="center" wrapText="1"/>
    </xf>
    <xf numFmtId="0" fontId="28" fillId="0" borderId="24" xfId="0" applyFont="1" applyFill="1" applyBorder="1" applyAlignment="1">
      <alignment vertical="center"/>
    </xf>
    <xf numFmtId="0" fontId="28" fillId="0" borderId="24" xfId="0" applyFont="1" applyFill="1" applyBorder="1" applyAlignment="1">
      <alignment horizontal="left" wrapText="1"/>
    </xf>
    <xf numFmtId="0" fontId="28" fillId="0" borderId="24" xfId="0" applyFont="1" applyFill="1" applyBorder="1" applyAlignment="1">
      <alignment horizontal="right" wrapText="1"/>
    </xf>
    <xf numFmtId="0" fontId="28" fillId="0" borderId="24" xfId="0" applyFont="1" applyFill="1" applyBorder="1" applyAlignment="1">
      <alignment horizontal="right"/>
    </xf>
    <xf numFmtId="0" fontId="29" fillId="0" borderId="24" xfId="0" applyFont="1" applyFill="1" applyBorder="1" applyAlignment="1">
      <alignment horizontal="right" vertical="center" wrapText="1"/>
    </xf>
    <xf numFmtId="1" fontId="30" fillId="0" borderId="24" xfId="0" applyNumberFormat="1" applyFont="1" applyFill="1" applyBorder="1" applyAlignment="1">
      <alignment horizontal="right" vertical="center" wrapText="1"/>
    </xf>
    <xf numFmtId="0" fontId="8" fillId="0" borderId="24" xfId="0" applyFont="1" applyFill="1" applyBorder="1" applyAlignment="1">
      <alignment horizontal="right"/>
    </xf>
    <xf numFmtId="0" fontId="8" fillId="0" borderId="24" xfId="0" applyFont="1" applyFill="1" applyBorder="1" applyAlignment="1">
      <alignment horizontal="right" vertical="center"/>
    </xf>
    <xf numFmtId="0" fontId="8" fillId="0" borderId="24" xfId="0" applyFont="1" applyFill="1" applyBorder="1" applyAlignment="1">
      <alignment horizontal="justify" vertical="top" wrapText="1"/>
    </xf>
    <xf numFmtId="166" fontId="29" fillId="0" borderId="24" xfId="0" applyNumberFormat="1" applyFont="1" applyFill="1" applyBorder="1" applyAlignment="1">
      <alignment horizontal="center" wrapText="1"/>
    </xf>
    <xf numFmtId="167" fontId="8" fillId="0" borderId="24" xfId="0" applyNumberFormat="1" applyFont="1" applyFill="1" applyBorder="1"/>
    <xf numFmtId="0" fontId="9" fillId="0" borderId="24" xfId="0" applyFont="1" applyBorder="1" applyAlignment="1">
      <alignment horizontal="left" wrapText="1"/>
    </xf>
    <xf numFmtId="0" fontId="29" fillId="0" borderId="24" xfId="0" applyFont="1" applyFill="1" applyBorder="1" applyAlignment="1">
      <alignment horizontal="center" wrapText="1"/>
    </xf>
    <xf numFmtId="0" fontId="8" fillId="0" borderId="24" xfId="0" applyFont="1" applyFill="1" applyBorder="1" applyAlignment="1">
      <alignment horizontal="center"/>
    </xf>
    <xf numFmtId="0" fontId="29" fillId="0" borderId="24" xfId="0" applyFont="1" applyFill="1" applyBorder="1" applyAlignment="1">
      <alignment horizontal="center" vertical="center" wrapText="1"/>
    </xf>
    <xf numFmtId="165" fontId="8" fillId="0" borderId="24" xfId="0" applyNumberFormat="1" applyFont="1" applyFill="1" applyBorder="1"/>
    <xf numFmtId="0" fontId="30" fillId="0" borderId="24" xfId="3" applyFont="1" applyFill="1" applyBorder="1" applyAlignment="1" applyProtection="1">
      <alignment horizontal="left" vertical="center" wrapText="1"/>
      <protection locked="0"/>
    </xf>
    <xf numFmtId="2" fontId="29" fillId="0" borderId="24" xfId="0" applyNumberFormat="1" applyFont="1" applyFill="1" applyBorder="1" applyAlignment="1">
      <alignment horizontal="center" vertical="center" wrapText="1"/>
    </xf>
    <xf numFmtId="0" fontId="29" fillId="0" borderId="24" xfId="0" applyFont="1" applyFill="1" applyBorder="1" applyAlignment="1">
      <alignment horizontal="left" wrapText="1"/>
    </xf>
    <xf numFmtId="165" fontId="9" fillId="0" borderId="24" xfId="0" applyNumberFormat="1" applyFont="1" applyBorder="1" applyAlignment="1">
      <alignment horizontal="left" wrapText="1"/>
    </xf>
    <xf numFmtId="0" fontId="12" fillId="0" borderId="24" xfId="0" applyFont="1" applyFill="1" applyBorder="1" applyAlignment="1">
      <alignment horizontal="center"/>
    </xf>
    <xf numFmtId="0" fontId="12" fillId="0" borderId="24" xfId="0" applyFont="1" applyFill="1" applyBorder="1" applyAlignment="1">
      <alignment horizontal="center" vertical="center" wrapText="1"/>
    </xf>
    <xf numFmtId="165" fontId="2" fillId="0" borderId="24" xfId="0" applyNumberFormat="1" applyFont="1" applyFill="1" applyBorder="1"/>
    <xf numFmtId="0" fontId="22" fillId="0" borderId="24" xfId="3" applyFont="1" applyFill="1" applyBorder="1" applyAlignment="1" applyProtection="1">
      <alignment horizontal="left" vertical="center" wrapText="1"/>
      <protection locked="0"/>
    </xf>
    <xf numFmtId="0" fontId="15" fillId="0" borderId="24" xfId="0" applyFont="1" applyFill="1" applyBorder="1" applyAlignment="1">
      <alignment vertical="center"/>
    </xf>
    <xf numFmtId="0" fontId="20" fillId="0" borderId="24" xfId="0" applyFont="1" applyFill="1" applyBorder="1" applyAlignment="1">
      <alignment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15" fillId="4" borderId="24" xfId="0" applyFont="1" applyFill="1" applyBorder="1" applyAlignment="1">
      <alignment vertical="center"/>
    </xf>
    <xf numFmtId="0" fontId="20" fillId="0" borderId="24" xfId="0" applyFont="1" applyBorder="1" applyAlignment="1">
      <alignment vertical="center" wrapText="1"/>
    </xf>
    <xf numFmtId="1" fontId="27" fillId="0" borderId="24" xfId="0" applyNumberFormat="1" applyFont="1" applyFill="1" applyBorder="1" applyAlignment="1">
      <alignment horizontal="right" vertical="center" wrapText="1"/>
    </xf>
    <xf numFmtId="0" fontId="9" fillId="0" borderId="24" xfId="0" applyFont="1" applyFill="1" applyBorder="1" applyAlignment="1">
      <alignment horizontal="right"/>
    </xf>
    <xf numFmtId="0" fontId="27" fillId="7" borderId="24" xfId="3" applyFont="1" applyFill="1" applyBorder="1" applyAlignment="1" applyProtection="1">
      <alignment horizontal="left" vertical="center" wrapText="1"/>
      <protection locked="0"/>
    </xf>
    <xf numFmtId="0" fontId="37" fillId="0" borderId="24" xfId="3" applyFont="1" applyFill="1" applyBorder="1" applyAlignment="1" applyProtection="1">
      <alignment horizontal="left" vertical="center" wrapText="1"/>
      <protection locked="0"/>
    </xf>
    <xf numFmtId="0" fontId="2" fillId="0" borderId="24" xfId="0" applyFont="1" applyFill="1" applyBorder="1" applyAlignment="1">
      <alignment vertical="center" wrapText="1"/>
    </xf>
    <xf numFmtId="173" fontId="2" fillId="0" borderId="24" xfId="4" applyNumberFormat="1" applyFont="1" applyFill="1" applyBorder="1"/>
    <xf numFmtId="0" fontId="23" fillId="0" borderId="24" xfId="0" applyFont="1" applyFill="1" applyBorder="1" applyAlignment="1">
      <alignment horizontal="right" wrapText="1"/>
    </xf>
    <xf numFmtId="0" fontId="23" fillId="0" borderId="24" xfId="0" applyFont="1" applyFill="1" applyBorder="1" applyAlignment="1">
      <alignment horizontal="right" vertical="center" wrapText="1"/>
    </xf>
    <xf numFmtId="0" fontId="34" fillId="0" borderId="24" xfId="0" applyFont="1" applyFill="1" applyBorder="1"/>
    <xf numFmtId="0" fontId="28" fillId="0" borderId="4" xfId="0" applyFont="1" applyFill="1" applyBorder="1" applyAlignment="1">
      <alignment horizontal="left" wrapText="1"/>
    </xf>
    <xf numFmtId="0" fontId="4" fillId="0" borderId="24" xfId="1" applyFont="1" applyFill="1" applyBorder="1" applyAlignment="1">
      <alignment horizontal="center" vertical="center" wrapText="1"/>
    </xf>
    <xf numFmtId="164" fontId="4" fillId="0" borderId="1" xfId="4" applyFont="1" applyFill="1" applyBorder="1" applyAlignment="1">
      <alignment horizontal="right" vertical="center" wrapText="1"/>
    </xf>
    <xf numFmtId="2" fontId="4" fillId="0" borderId="24" xfId="1" applyNumberFormat="1" applyFont="1" applyFill="1" applyBorder="1" applyAlignment="1">
      <alignment horizontal="right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wrapText="1"/>
    </xf>
    <xf numFmtId="0" fontId="2" fillId="0" borderId="24" xfId="0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vertical="center"/>
    </xf>
    <xf numFmtId="0" fontId="2" fillId="0" borderId="24" xfId="0" applyFont="1" applyFill="1" applyBorder="1" applyAlignment="1">
      <alignment horizontal="center" vertical="center" wrapText="1"/>
    </xf>
    <xf numFmtId="0" fontId="23" fillId="3" borderId="24" xfId="0" applyFont="1" applyFill="1" applyBorder="1" applyAlignment="1">
      <alignment wrapText="1"/>
    </xf>
    <xf numFmtId="165" fontId="2" fillId="0" borderId="24" xfId="0" applyNumberFormat="1" applyFont="1" applyFill="1" applyBorder="1" applyAlignment="1">
      <alignment wrapText="1"/>
    </xf>
    <xf numFmtId="0" fontId="2" fillId="3" borderId="24" xfId="0" applyFont="1" applyFill="1" applyBorder="1" applyAlignment="1">
      <alignment wrapText="1"/>
    </xf>
    <xf numFmtId="0" fontId="2" fillId="3" borderId="24" xfId="0" applyFont="1" applyFill="1" applyBorder="1" applyAlignment="1">
      <alignment horizontal="center"/>
    </xf>
    <xf numFmtId="0" fontId="2" fillId="0" borderId="0" xfId="0" applyFont="1" applyAlignment="1">
      <alignment wrapText="1"/>
    </xf>
    <xf numFmtId="2" fontId="29" fillId="0" borderId="27" xfId="0" applyNumberFormat="1" applyFont="1" applyFill="1" applyBorder="1" applyAlignment="1">
      <alignment horizontal="center" vertical="center" wrapText="1"/>
    </xf>
    <xf numFmtId="0" fontId="8" fillId="0" borderId="27" xfId="0" applyFont="1" applyFill="1" applyBorder="1"/>
    <xf numFmtId="167" fontId="8" fillId="0" borderId="27" xfId="0" applyNumberFormat="1" applyFont="1" applyFill="1" applyBorder="1"/>
    <xf numFmtId="0" fontId="15" fillId="0" borderId="7" xfId="0" applyFont="1" applyFill="1" applyBorder="1" applyAlignment="1">
      <alignment vertical="center"/>
    </xf>
    <xf numFmtId="0" fontId="47" fillId="0" borderId="0" xfId="1" applyFont="1"/>
    <xf numFmtId="0" fontId="2" fillId="0" borderId="24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2" fillId="0" borderId="9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top" wrapText="1"/>
    </xf>
    <xf numFmtId="0" fontId="39" fillId="0" borderId="0" xfId="0" applyFont="1" applyAlignment="1">
      <alignment vertical="top"/>
    </xf>
    <xf numFmtId="0" fontId="1" fillId="3" borderId="0" xfId="1" applyFill="1"/>
    <xf numFmtId="0" fontId="4" fillId="3" borderId="1" xfId="1" applyFont="1" applyFill="1" applyBorder="1" applyAlignment="1">
      <alignment horizontal="center" vertical="center" wrapText="1" readingOrder="1"/>
    </xf>
    <xf numFmtId="0" fontId="4" fillId="3" borderId="1" xfId="1" applyFont="1" applyFill="1" applyBorder="1" applyAlignment="1">
      <alignment vertical="center" wrapText="1" readingOrder="1"/>
    </xf>
    <xf numFmtId="0" fontId="4" fillId="3" borderId="1" xfId="1" applyFont="1" applyFill="1" applyBorder="1" applyAlignment="1">
      <alignment horizontal="center" vertical="center" wrapText="1"/>
    </xf>
    <xf numFmtId="0" fontId="4" fillId="3" borderId="24" xfId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15" fillId="3" borderId="24" xfId="0" applyFont="1" applyFill="1" applyBorder="1" applyAlignment="1">
      <alignment horizontal="right" vertical="center"/>
    </xf>
    <xf numFmtId="0" fontId="2" fillId="0" borderId="24" xfId="0" applyFont="1" applyFill="1" applyBorder="1" applyAlignment="1">
      <alignment horizontal="center" wrapText="1"/>
    </xf>
    <xf numFmtId="0" fontId="2" fillId="3" borderId="24" xfId="0" applyFont="1" applyFill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 wrapText="1"/>
    </xf>
    <xf numFmtId="2" fontId="18" fillId="0" borderId="24" xfId="0" applyNumberFormat="1" applyFont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4" fillId="3" borderId="24" xfId="0" applyFont="1" applyFill="1" applyBorder="1" applyAlignment="1">
      <alignment horizontal="right" vertical="center" wrapText="1"/>
    </xf>
    <xf numFmtId="0" fontId="10" fillId="3" borderId="24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2" fillId="3" borderId="24" xfId="0" applyFont="1" applyFill="1" applyBorder="1"/>
    <xf numFmtId="0" fontId="16" fillId="3" borderId="2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justify" vertical="center" wrapText="1"/>
    </xf>
    <xf numFmtId="0" fontId="2" fillId="3" borderId="24" xfId="0" applyFont="1" applyFill="1" applyBorder="1" applyAlignment="1">
      <alignment horizontal="center" wrapText="1"/>
    </xf>
    <xf numFmtId="0" fontId="9" fillId="3" borderId="24" xfId="0" applyFont="1" applyFill="1" applyBorder="1" applyAlignment="1">
      <alignment wrapText="1"/>
    </xf>
    <xf numFmtId="0" fontId="18" fillId="3" borderId="24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left" vertical="center" wrapText="1"/>
    </xf>
    <xf numFmtId="0" fontId="37" fillId="3" borderId="24" xfId="3" applyFont="1" applyFill="1" applyBorder="1" applyAlignment="1" applyProtection="1">
      <alignment horizontal="center" vertical="center" wrapText="1"/>
      <protection locked="0"/>
    </xf>
    <xf numFmtId="0" fontId="22" fillId="3" borderId="24" xfId="3" applyFont="1" applyFill="1" applyBorder="1" applyAlignment="1" applyProtection="1">
      <alignment horizontal="left" vertical="center" wrapText="1"/>
      <protection locked="0"/>
    </xf>
    <xf numFmtId="2" fontId="18" fillId="3" borderId="24" xfId="0" applyNumberFormat="1" applyFont="1" applyFill="1" applyBorder="1" applyAlignment="1">
      <alignment horizontal="center" vertical="center" wrapText="1"/>
    </xf>
    <xf numFmtId="0" fontId="42" fillId="0" borderId="24" xfId="0" applyFont="1" applyFill="1" applyBorder="1" applyAlignment="1">
      <alignment horizontal="right" vertical="center"/>
    </xf>
    <xf numFmtId="0" fontId="43" fillId="2" borderId="24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right" vertical="center" wrapText="1"/>
    </xf>
    <xf numFmtId="0" fontId="44" fillId="3" borderId="1" xfId="1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wrapText="1"/>
    </xf>
    <xf numFmtId="0" fontId="9" fillId="0" borderId="0" xfId="0" applyFont="1" applyFill="1" applyAlignment="1">
      <alignment wrapText="1"/>
    </xf>
    <xf numFmtId="0" fontId="18" fillId="0" borderId="24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Alignment="1">
      <alignment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3" fillId="0" borderId="0" xfId="1" applyFont="1" applyAlignment="1">
      <alignment horizontal="center" wrapText="1"/>
    </xf>
    <xf numFmtId="0" fontId="28" fillId="0" borderId="24" xfId="0" applyFont="1" applyFill="1" applyBorder="1" applyAlignment="1">
      <alignment horizontal="left" wrapText="1"/>
    </xf>
    <xf numFmtId="0" fontId="28" fillId="5" borderId="24" xfId="0" applyFont="1" applyFill="1" applyBorder="1" applyAlignment="1">
      <alignment horizontal="left" wrapText="1"/>
    </xf>
    <xf numFmtId="0" fontId="2" fillId="0" borderId="24" xfId="0" applyFont="1" applyBorder="1" applyAlignment="1">
      <alignment horizontal="center" vertical="top" wrapText="1"/>
    </xf>
    <xf numFmtId="0" fontId="31" fillId="0" borderId="24" xfId="0" applyFont="1" applyFill="1" applyBorder="1" applyAlignment="1">
      <alignment horizontal="left" vertical="center" wrapText="1"/>
    </xf>
    <xf numFmtId="0" fontId="8" fillId="0" borderId="24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3" fillId="0" borderId="0" xfId="0" applyFont="1" applyFill="1" applyAlignment="1">
      <alignment horizont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6" fillId="0" borderId="17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left" wrapText="1"/>
    </xf>
    <xf numFmtId="0" fontId="28" fillId="0" borderId="4" xfId="0" applyFont="1" applyFill="1" applyBorder="1" applyAlignment="1">
      <alignment horizontal="left" wrapText="1"/>
    </xf>
    <xf numFmtId="0" fontId="2" fillId="0" borderId="17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8" fillId="0" borderId="17" xfId="0" applyFont="1" applyFill="1" applyBorder="1" applyAlignment="1">
      <alignment horizontal="center" wrapText="1"/>
    </xf>
    <xf numFmtId="0" fontId="8" fillId="0" borderId="14" xfId="0" applyFont="1" applyFill="1" applyBorder="1" applyAlignment="1">
      <alignment horizontal="center" wrapText="1"/>
    </xf>
    <xf numFmtId="0" fontId="9" fillId="0" borderId="24" xfId="0" applyFont="1" applyFill="1" applyBorder="1" applyAlignment="1">
      <alignment horizontal="center" wrapText="1"/>
    </xf>
    <xf numFmtId="0" fontId="15" fillId="4" borderId="24" xfId="0" applyFont="1" applyFill="1" applyBorder="1" applyAlignment="1">
      <alignment horizontal="right" vertical="center"/>
    </xf>
    <xf numFmtId="0" fontId="15" fillId="0" borderId="24" xfId="0" applyFont="1" applyFill="1" applyBorder="1" applyAlignment="1">
      <alignment horizontal="left" wrapText="1"/>
    </xf>
    <xf numFmtId="0" fontId="15" fillId="0" borderId="24" xfId="0" applyFont="1" applyBorder="1" applyAlignment="1">
      <alignment horizontal="left" wrapText="1"/>
    </xf>
    <xf numFmtId="0" fontId="9" fillId="0" borderId="24" xfId="0" applyFont="1" applyFill="1" applyBorder="1" applyAlignment="1">
      <alignment horizontal="center"/>
    </xf>
    <xf numFmtId="0" fontId="15" fillId="0" borderId="24" xfId="0" applyFont="1" applyFill="1" applyBorder="1" applyAlignment="1">
      <alignment horizontal="right" vertical="center"/>
    </xf>
    <xf numFmtId="0" fontId="18" fillId="0" borderId="24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top" wrapText="1"/>
    </xf>
    <xf numFmtId="0" fontId="2" fillId="0" borderId="24" xfId="0" applyFont="1" applyFill="1" applyBorder="1" applyAlignment="1">
      <alignment horizontal="center" wrapText="1"/>
    </xf>
    <xf numFmtId="0" fontId="14" fillId="0" borderId="24" xfId="0" applyFont="1" applyFill="1" applyBorder="1" applyAlignment="1">
      <alignment horizontal="left" wrapText="1"/>
    </xf>
    <xf numFmtId="0" fontId="14" fillId="0" borderId="24" xfId="0" applyFont="1" applyBorder="1" applyAlignment="1">
      <alignment horizontal="left"/>
    </xf>
    <xf numFmtId="0" fontId="9" fillId="0" borderId="0" xfId="0" applyFont="1" applyFill="1" applyAlignment="1">
      <alignment horizontal="center" wrapText="1"/>
    </xf>
    <xf numFmtId="0" fontId="2" fillId="0" borderId="24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left" vertical="top" wrapText="1"/>
    </xf>
    <xf numFmtId="0" fontId="15" fillId="3" borderId="24" xfId="0" applyFont="1" applyFill="1" applyBorder="1" applyAlignment="1">
      <alignment horizontal="right" vertical="center"/>
    </xf>
    <xf numFmtId="0" fontId="16" fillId="2" borderId="24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 wrapText="1"/>
    </xf>
    <xf numFmtId="0" fontId="15" fillId="0" borderId="20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left" wrapText="1"/>
    </xf>
    <xf numFmtId="0" fontId="9" fillId="0" borderId="19" xfId="0" applyFont="1" applyFill="1" applyBorder="1" applyAlignment="1">
      <alignment horizontal="center"/>
    </xf>
    <xf numFmtId="0" fontId="9" fillId="0" borderId="20" xfId="0" applyFont="1" applyFill="1" applyBorder="1" applyAlignment="1">
      <alignment horizontal="center"/>
    </xf>
    <xf numFmtId="0" fontId="15" fillId="0" borderId="22" xfId="0" applyFont="1" applyFill="1" applyBorder="1" applyAlignment="1">
      <alignment horizontal="left" wrapText="1"/>
    </xf>
    <xf numFmtId="0" fontId="15" fillId="0" borderId="22" xfId="0" applyFont="1" applyFill="1" applyBorder="1" applyAlignment="1">
      <alignment horizontal="right" vertical="center"/>
    </xf>
    <xf numFmtId="0" fontId="18" fillId="0" borderId="23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left" wrapText="1"/>
    </xf>
    <xf numFmtId="0" fontId="14" fillId="0" borderId="20" xfId="0" applyFont="1" applyFill="1" applyBorder="1" applyAlignment="1">
      <alignment horizontal="left" wrapText="1"/>
    </xf>
    <xf numFmtId="0" fontId="2" fillId="0" borderId="21" xfId="0" applyFont="1" applyFill="1" applyBorder="1" applyAlignment="1">
      <alignment horizontal="center" wrapText="1"/>
    </xf>
    <xf numFmtId="0" fontId="14" fillId="0" borderId="21" xfId="0" applyFont="1" applyFill="1" applyBorder="1" applyAlignment="1">
      <alignment horizontal="left" wrapText="1"/>
    </xf>
    <xf numFmtId="0" fontId="15" fillId="0" borderId="21" xfId="0" applyFont="1" applyFill="1" applyBorder="1" applyAlignment="1">
      <alignment horizontal="right" vertical="center"/>
    </xf>
    <xf numFmtId="0" fontId="9" fillId="0" borderId="0" xfId="0" applyFont="1" applyFill="1" applyAlignment="1">
      <alignment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top" wrapText="1"/>
    </xf>
    <xf numFmtId="0" fontId="2" fillId="0" borderId="21" xfId="0" applyFont="1" applyFill="1" applyBorder="1" applyAlignment="1">
      <alignment horizontal="center" vertical="top" wrapText="1"/>
    </xf>
    <xf numFmtId="0" fontId="13" fillId="0" borderId="20" xfId="0" applyFont="1" applyFill="1" applyBorder="1" applyAlignment="1">
      <alignment horizontal="left" vertical="top" wrapText="1"/>
    </xf>
    <xf numFmtId="0" fontId="13" fillId="0" borderId="21" xfId="0" applyFont="1" applyFill="1" applyBorder="1" applyAlignment="1">
      <alignment horizontal="left" vertical="top" wrapText="1"/>
    </xf>
    <xf numFmtId="0" fontId="2" fillId="0" borderId="23" xfId="0" applyFont="1" applyFill="1" applyBorder="1" applyAlignment="1">
      <alignment horizontal="center" wrapText="1"/>
    </xf>
    <xf numFmtId="0" fontId="2" fillId="0" borderId="20" xfId="0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left" wrapText="1"/>
    </xf>
    <xf numFmtId="0" fontId="15" fillId="0" borderId="22" xfId="0" applyFont="1" applyFill="1" applyBorder="1" applyAlignment="1">
      <alignment horizontal="left" vertical="center" wrapText="1"/>
    </xf>
    <xf numFmtId="0" fontId="13" fillId="0" borderId="22" xfId="0" applyFont="1" applyFill="1" applyBorder="1" applyAlignment="1">
      <alignment horizontal="left" vertical="top" wrapText="1"/>
    </xf>
    <xf numFmtId="0" fontId="9" fillId="0" borderId="21" xfId="0" applyFont="1" applyFill="1" applyBorder="1" applyAlignment="1">
      <alignment horizontal="center"/>
    </xf>
    <xf numFmtId="0" fontId="9" fillId="0" borderId="21" xfId="0" applyFont="1" applyFill="1" applyBorder="1" applyAlignment="1">
      <alignment horizontal="center" wrapText="1"/>
    </xf>
    <xf numFmtId="0" fontId="18" fillId="0" borderId="21" xfId="0" applyFont="1" applyFill="1" applyBorder="1" applyAlignment="1">
      <alignment horizontal="center" vertical="center" wrapText="1"/>
    </xf>
    <xf numFmtId="0" fontId="13" fillId="6" borderId="21" xfId="0" applyFont="1" applyFill="1" applyBorder="1" applyAlignment="1">
      <alignment horizontal="left" vertical="center" wrapText="1"/>
    </xf>
    <xf numFmtId="0" fontId="8" fillId="0" borderId="21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2" fontId="18" fillId="0" borderId="24" xfId="0" applyNumberFormat="1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wrapText="1"/>
    </xf>
    <xf numFmtId="0" fontId="0" fillId="0" borderId="24" xfId="0" applyBorder="1" applyAlignment="1">
      <alignment wrapText="1"/>
    </xf>
    <xf numFmtId="0" fontId="13" fillId="6" borderId="24" xfId="0" applyFont="1" applyFill="1" applyBorder="1" applyAlignment="1">
      <alignment horizontal="left" vertical="center" wrapText="1"/>
    </xf>
    <xf numFmtId="0" fontId="24" fillId="0" borderId="24" xfId="0" applyFont="1" applyBorder="1" applyAlignment="1">
      <alignment horizontal="left"/>
    </xf>
    <xf numFmtId="0" fontId="18" fillId="0" borderId="24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left" wrapText="1"/>
    </xf>
    <xf numFmtId="0" fontId="24" fillId="0" borderId="24" xfId="0" applyFont="1" applyBorder="1" applyAlignment="1">
      <alignment horizontal="left" vertical="top"/>
    </xf>
    <xf numFmtId="0" fontId="25" fillId="0" borderId="0" xfId="0" applyFont="1" applyAlignment="1"/>
    <xf numFmtId="0" fontId="8" fillId="0" borderId="2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49" fontId="2" fillId="0" borderId="11" xfId="0" applyNumberFormat="1" applyFont="1" applyBorder="1" applyAlignment="1">
      <alignment horizontal="center" vertical="top" wrapText="1"/>
    </xf>
    <xf numFmtId="49" fontId="0" fillId="0" borderId="11" xfId="0" applyNumberFormat="1" applyBorder="1" applyAlignment="1">
      <alignment vertical="top" wrapText="1"/>
    </xf>
    <xf numFmtId="49" fontId="0" fillId="0" borderId="9" xfId="0" applyNumberFormat="1" applyBorder="1" applyAlignment="1">
      <alignment vertical="top" wrapText="1"/>
    </xf>
    <xf numFmtId="49" fontId="0" fillId="0" borderId="24" xfId="0" applyNumberFormat="1" applyBorder="1" applyAlignment="1">
      <alignment vertical="top" wrapText="1"/>
    </xf>
    <xf numFmtId="0" fontId="28" fillId="0" borderId="11" xfId="0" applyFont="1" applyBorder="1" applyAlignment="1">
      <alignment horizontal="left" wrapText="1"/>
    </xf>
    <xf numFmtId="165" fontId="2" fillId="0" borderId="11" xfId="0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 wrapText="1"/>
    </xf>
    <xf numFmtId="0" fontId="0" fillId="0" borderId="0" xfId="0" applyAlignment="1"/>
    <xf numFmtId="0" fontId="3" fillId="0" borderId="0" xfId="0" applyFont="1" applyFill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16" fontId="28" fillId="0" borderId="11" xfId="0" applyNumberFormat="1" applyFont="1" applyFill="1" applyBorder="1" applyAlignment="1">
      <alignment horizontal="left" wrapText="1"/>
    </xf>
    <xf numFmtId="0" fontId="40" fillId="0" borderId="11" xfId="0" applyFont="1" applyBorder="1" applyAlignment="1">
      <alignment horizontal="left" wrapText="1"/>
    </xf>
    <xf numFmtId="0" fontId="2" fillId="0" borderId="11" xfId="0" applyFont="1" applyFill="1" applyBorder="1" applyAlignment="1">
      <alignment horizontal="right" vertical="center" wrapText="1"/>
    </xf>
    <xf numFmtId="0" fontId="28" fillId="0" borderId="11" xfId="0" applyFont="1" applyBorder="1" applyAlignment="1">
      <alignment horizontal="left"/>
    </xf>
    <xf numFmtId="165" fontId="23" fillId="0" borderId="11" xfId="0" applyNumberFormat="1" applyFont="1" applyFill="1" applyBorder="1" applyAlignment="1">
      <alignment horizontal="right" wrapText="1"/>
    </xf>
    <xf numFmtId="0" fontId="14" fillId="0" borderId="11" xfId="0" applyFont="1" applyBorder="1" applyAlignment="1">
      <alignment horizontal="left" wrapText="1"/>
    </xf>
    <xf numFmtId="0" fontId="15" fillId="0" borderId="11" xfId="0" applyFont="1" applyBorder="1" applyAlignment="1">
      <alignment horizontal="left" wrapText="1"/>
    </xf>
    <xf numFmtId="165" fontId="2" fillId="0" borderId="25" xfId="0" applyNumberFormat="1" applyFont="1" applyFill="1" applyBorder="1" applyAlignment="1">
      <alignment horizontal="right" vertical="top" wrapText="1"/>
    </xf>
    <xf numFmtId="165" fontId="2" fillId="0" borderId="26" xfId="0" applyNumberFormat="1" applyFont="1" applyFill="1" applyBorder="1" applyAlignment="1">
      <alignment horizontal="right" vertical="top" wrapText="1"/>
    </xf>
    <xf numFmtId="0" fontId="28" fillId="0" borderId="11" xfId="0" applyFont="1" applyBorder="1" applyAlignment="1">
      <alignment horizontal="left" vertical="center" wrapText="1"/>
    </xf>
    <xf numFmtId="165" fontId="2" fillId="0" borderId="25" xfId="0" applyNumberFormat="1" applyFont="1" applyFill="1" applyBorder="1" applyAlignment="1">
      <alignment horizontal="right" wrapText="1"/>
    </xf>
    <xf numFmtId="165" fontId="2" fillId="0" borderId="26" xfId="0" applyNumberFormat="1" applyFont="1" applyFill="1" applyBorder="1" applyAlignment="1">
      <alignment horizontal="right" wrapText="1"/>
    </xf>
    <xf numFmtId="0" fontId="15" fillId="0" borderId="11" xfId="0" applyFont="1" applyFill="1" applyBorder="1" applyAlignment="1">
      <alignment horizontal="right" vertical="center"/>
    </xf>
    <xf numFmtId="0" fontId="28" fillId="0" borderId="9" xfId="0" applyFont="1" applyBorder="1" applyAlignment="1">
      <alignment horizontal="left" wrapText="1"/>
    </xf>
    <xf numFmtId="165" fontId="2" fillId="0" borderId="24" xfId="0" applyNumberFormat="1" applyFont="1" applyFill="1" applyBorder="1" applyAlignment="1">
      <alignment horizontal="right" wrapText="1"/>
    </xf>
    <xf numFmtId="0" fontId="28" fillId="0" borderId="24" xfId="0" applyFont="1" applyBorder="1" applyAlignment="1">
      <alignment horizontal="left" wrapText="1"/>
    </xf>
    <xf numFmtId="0" fontId="28" fillId="0" borderId="24" xfId="0" applyFont="1" applyBorder="1" applyAlignment="1">
      <alignment horizontal="left" vertical="center" wrapText="1"/>
    </xf>
    <xf numFmtId="165" fontId="23" fillId="0" borderId="24" xfId="0" applyNumberFormat="1" applyFont="1" applyFill="1" applyBorder="1" applyAlignment="1">
      <alignment horizontal="right" wrapText="1"/>
    </xf>
    <xf numFmtId="0" fontId="14" fillId="3" borderId="24" xfId="0" applyFont="1" applyFill="1" applyBorder="1" applyAlignment="1">
      <alignment horizontal="right" vertical="center" wrapText="1"/>
    </xf>
    <xf numFmtId="0" fontId="35" fillId="0" borderId="24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right" vertical="center" wrapText="1"/>
    </xf>
    <xf numFmtId="0" fontId="2" fillId="0" borderId="24" xfId="0" applyFont="1" applyFill="1" applyBorder="1" applyAlignment="1">
      <alignment horizontal="right" wrapText="1"/>
    </xf>
    <xf numFmtId="0" fontId="0" fillId="0" borderId="24" xfId="0" applyFont="1" applyBorder="1" applyAlignment="1">
      <alignment horizontal="right"/>
    </xf>
    <xf numFmtId="16" fontId="28" fillId="0" borderId="24" xfId="0" applyNumberFormat="1" applyFont="1" applyFill="1" applyBorder="1" applyAlignment="1">
      <alignment horizontal="left" wrapText="1"/>
    </xf>
    <xf numFmtId="0" fontId="40" fillId="0" borderId="24" xfId="0" applyFont="1" applyBorder="1" applyAlignment="1">
      <alignment horizontal="left" wrapText="1"/>
    </xf>
    <xf numFmtId="49" fontId="2" fillId="0" borderId="24" xfId="0" applyNumberFormat="1" applyFont="1" applyBorder="1" applyAlignment="1">
      <alignment horizontal="center" vertical="top" wrapText="1"/>
    </xf>
    <xf numFmtId="0" fontId="10" fillId="0" borderId="2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2" fillId="0" borderId="24" xfId="0" applyFont="1" applyBorder="1" applyAlignment="1">
      <alignment vertical="top" wrapText="1"/>
    </xf>
    <xf numFmtId="0" fontId="0" fillId="0" borderId="24" xfId="0" applyBorder="1"/>
    <xf numFmtId="49" fontId="2" fillId="0" borderId="24" xfId="0" applyNumberFormat="1" applyFont="1" applyBorder="1" applyAlignment="1">
      <alignment vertical="top" wrapText="1"/>
    </xf>
    <xf numFmtId="0" fontId="14" fillId="0" borderId="24" xfId="0" applyFont="1" applyFill="1" applyBorder="1" applyAlignment="1">
      <alignment horizontal="right" vertical="center"/>
    </xf>
    <xf numFmtId="0" fontId="23" fillId="0" borderId="24" xfId="0" applyFont="1" applyFill="1" applyBorder="1" applyAlignment="1">
      <alignment horizontal="center" vertical="center" wrapText="1"/>
    </xf>
    <xf numFmtId="0" fontId="23" fillId="0" borderId="24" xfId="0" applyFont="1" applyFill="1" applyBorder="1" applyAlignment="1">
      <alignment horizontal="center" wrapText="1"/>
    </xf>
    <xf numFmtId="165" fontId="2" fillId="0" borderId="15" xfId="0" applyNumberFormat="1" applyFont="1" applyFill="1" applyBorder="1" applyAlignment="1">
      <alignment horizontal="right" wrapText="1"/>
    </xf>
    <xf numFmtId="0" fontId="15" fillId="4" borderId="15" xfId="0" applyFont="1" applyFill="1" applyBorder="1" applyAlignment="1">
      <alignment horizontal="right" vertical="center"/>
    </xf>
    <xf numFmtId="0" fontId="28" fillId="0" borderId="15" xfId="0" applyFont="1" applyBorder="1" applyAlignment="1">
      <alignment horizontal="left" wrapText="1"/>
    </xf>
    <xf numFmtId="165" fontId="2" fillId="0" borderId="8" xfId="0" applyNumberFormat="1" applyFont="1" applyFill="1" applyBorder="1" applyAlignment="1">
      <alignment horizontal="right" wrapText="1"/>
    </xf>
    <xf numFmtId="0" fontId="15" fillId="0" borderId="8" xfId="0" applyFont="1" applyFill="1" applyBorder="1" applyAlignment="1">
      <alignment horizontal="right" vertical="center"/>
    </xf>
    <xf numFmtId="0" fontId="28" fillId="0" borderId="8" xfId="0" applyFont="1" applyBorder="1" applyAlignment="1">
      <alignment horizontal="left" vertical="center" wrapText="1"/>
    </xf>
    <xf numFmtId="0" fontId="15" fillId="4" borderId="8" xfId="0" applyFont="1" applyFill="1" applyBorder="1" applyAlignment="1">
      <alignment horizontal="right" vertical="center"/>
    </xf>
    <xf numFmtId="0" fontId="28" fillId="0" borderId="8" xfId="0" applyFont="1" applyBorder="1" applyAlignment="1">
      <alignment horizontal="left" wrapText="1"/>
    </xf>
    <xf numFmtId="0" fontId="15" fillId="0" borderId="8" xfId="0" applyFont="1" applyBorder="1" applyAlignment="1">
      <alignment horizontal="left" wrapText="1"/>
    </xf>
    <xf numFmtId="165" fontId="23" fillId="0" borderId="8" xfId="0" applyNumberFormat="1" applyFont="1" applyFill="1" applyBorder="1" applyAlignment="1">
      <alignment horizontal="right" wrapText="1"/>
    </xf>
    <xf numFmtId="0" fontId="14" fillId="0" borderId="8" xfId="0" applyFont="1" applyFill="1" applyBorder="1" applyAlignment="1">
      <alignment horizontal="right" vertical="center"/>
    </xf>
    <xf numFmtId="0" fontId="14" fillId="0" borderId="8" xfId="0" applyFont="1" applyBorder="1" applyAlignment="1">
      <alignment horizontal="left" wrapText="1"/>
    </xf>
    <xf numFmtId="0" fontId="14" fillId="3" borderId="8" xfId="0" applyFont="1" applyFill="1" applyBorder="1" applyAlignment="1">
      <alignment horizontal="right" vertical="center" wrapText="1"/>
    </xf>
    <xf numFmtId="0" fontId="35" fillId="0" borderId="8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right" vertic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right" wrapText="1"/>
    </xf>
    <xf numFmtId="0" fontId="0" fillId="0" borderId="8" xfId="0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4" fillId="0" borderId="8" xfId="0" applyFont="1" applyBorder="1" applyAlignment="1">
      <alignment horizontal="left"/>
    </xf>
    <xf numFmtId="0" fontId="16" fillId="2" borderId="8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49" fontId="2" fillId="0" borderId="15" xfId="0" applyNumberFormat="1" applyFont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" fontId="28" fillId="0" borderId="8" xfId="0" applyNumberFormat="1" applyFont="1" applyFill="1" applyBorder="1" applyAlignment="1">
      <alignment horizontal="left" wrapText="1"/>
    </xf>
    <xf numFmtId="0" fontId="40" fillId="0" borderId="8" xfId="0" applyFont="1" applyBorder="1" applyAlignment="1">
      <alignment horizontal="left" wrapText="1"/>
    </xf>
    <xf numFmtId="165" fontId="0" fillId="0" borderId="24" xfId="0" applyNumberFormat="1" applyFont="1" applyBorder="1" applyAlignment="1">
      <alignment horizontal="right"/>
    </xf>
    <xf numFmtId="0" fontId="15" fillId="0" borderId="25" xfId="0" applyFont="1" applyFill="1" applyBorder="1" applyAlignment="1">
      <alignment horizontal="right" vertical="center"/>
    </xf>
    <xf numFmtId="0" fontId="15" fillId="0" borderId="27" xfId="0" applyFont="1" applyFill="1" applyBorder="1" applyAlignment="1">
      <alignment horizontal="right" vertical="center"/>
    </xf>
    <xf numFmtId="0" fontId="15" fillId="0" borderId="25" xfId="0" applyFont="1" applyBorder="1" applyAlignment="1">
      <alignment horizontal="left" wrapText="1"/>
    </xf>
    <xf numFmtId="0" fontId="15" fillId="0" borderId="27" xfId="0" applyFont="1" applyBorder="1" applyAlignment="1">
      <alignment horizontal="left" wrapText="1"/>
    </xf>
    <xf numFmtId="0" fontId="15" fillId="0" borderId="26" xfId="0" applyFont="1" applyBorder="1" applyAlignment="1">
      <alignment horizontal="left" wrapText="1"/>
    </xf>
    <xf numFmtId="0" fontId="28" fillId="0" borderId="25" xfId="0" applyFont="1" applyBorder="1" applyAlignment="1">
      <alignment horizontal="left" wrapText="1"/>
    </xf>
    <xf numFmtId="0" fontId="28" fillId="0" borderId="27" xfId="0" applyFont="1" applyBorder="1" applyAlignment="1">
      <alignment horizontal="left" wrapText="1"/>
    </xf>
    <xf numFmtId="174" fontId="2" fillId="0" borderId="24" xfId="4" applyNumberFormat="1" applyFont="1" applyFill="1" applyBorder="1" applyAlignment="1">
      <alignment horizontal="right" vertical="center" wrapText="1"/>
    </xf>
    <xf numFmtId="165" fontId="39" fillId="0" borderId="24" xfId="0" applyNumberFormat="1" applyFont="1" applyFill="1" applyBorder="1" applyAlignment="1">
      <alignment horizontal="right" wrapText="1"/>
    </xf>
    <xf numFmtId="165" fontId="46" fillId="0" borderId="24" xfId="0" applyNumberFormat="1" applyFont="1" applyBorder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13" xfId="0" applyNumberFormat="1" applyFont="1" applyBorder="1" applyAlignment="1">
      <alignment horizontal="center" vertical="top" wrapText="1"/>
    </xf>
    <xf numFmtId="16" fontId="28" fillId="0" borderId="25" xfId="0" applyNumberFormat="1" applyFont="1" applyFill="1" applyBorder="1" applyAlignment="1">
      <alignment horizontal="left" wrapText="1"/>
    </xf>
    <xf numFmtId="16" fontId="28" fillId="0" borderId="27" xfId="0" applyNumberFormat="1" applyFont="1" applyFill="1" applyBorder="1" applyAlignment="1">
      <alignment horizontal="left" wrapText="1"/>
    </xf>
    <xf numFmtId="16" fontId="28" fillId="0" borderId="26" xfId="0" applyNumberFormat="1" applyFont="1" applyFill="1" applyBorder="1" applyAlignment="1">
      <alignment horizontal="left" wrapText="1"/>
    </xf>
    <xf numFmtId="0" fontId="2" fillId="0" borderId="25" xfId="0" applyFont="1" applyFill="1" applyBorder="1" applyAlignment="1">
      <alignment horizontal="right" wrapText="1"/>
    </xf>
    <xf numFmtId="0" fontId="2" fillId="0" borderId="26" xfId="0" applyFont="1" applyFill="1" applyBorder="1" applyAlignment="1">
      <alignment horizontal="right" wrapText="1"/>
    </xf>
    <xf numFmtId="174" fontId="2" fillId="0" borderId="25" xfId="4" applyNumberFormat="1" applyFont="1" applyFill="1" applyBorder="1" applyAlignment="1">
      <alignment horizontal="right" vertical="center" wrapText="1"/>
    </xf>
    <xf numFmtId="174" fontId="2" fillId="0" borderId="26" xfId="4" applyNumberFormat="1" applyFont="1" applyFill="1" applyBorder="1" applyAlignment="1">
      <alignment horizontal="right" vertical="center" wrapText="1"/>
    </xf>
    <xf numFmtId="165" fontId="23" fillId="0" borderId="25" xfId="0" applyNumberFormat="1" applyFont="1" applyFill="1" applyBorder="1" applyAlignment="1">
      <alignment horizontal="right" wrapText="1"/>
    </xf>
    <xf numFmtId="165" fontId="23" fillId="0" borderId="26" xfId="0" applyNumberFormat="1" applyFont="1" applyFill="1" applyBorder="1" applyAlignment="1">
      <alignment horizontal="right" wrapText="1"/>
    </xf>
    <xf numFmtId="0" fontId="14" fillId="0" borderId="25" xfId="0" applyFont="1" applyFill="1" applyBorder="1" applyAlignment="1">
      <alignment horizontal="right" vertical="center"/>
    </xf>
    <xf numFmtId="0" fontId="14" fillId="0" borderId="27" xfId="0" applyFont="1" applyFill="1" applyBorder="1" applyAlignment="1">
      <alignment horizontal="right" vertical="center"/>
    </xf>
    <xf numFmtId="0" fontId="14" fillId="0" borderId="25" xfId="0" applyFont="1" applyBorder="1" applyAlignment="1">
      <alignment horizontal="left" wrapText="1"/>
    </xf>
    <xf numFmtId="0" fontId="14" fillId="0" borderId="27" xfId="0" applyFont="1" applyBorder="1" applyAlignment="1">
      <alignment horizontal="left" wrapText="1"/>
    </xf>
    <xf numFmtId="0" fontId="28" fillId="0" borderId="25" xfId="0" applyFont="1" applyBorder="1" applyAlignment="1">
      <alignment horizontal="left" vertical="center" wrapText="1"/>
    </xf>
    <xf numFmtId="0" fontId="28" fillId="0" borderId="27" xfId="0" applyFont="1" applyBorder="1" applyAlignment="1">
      <alignment horizontal="left" vertical="center" wrapText="1"/>
    </xf>
    <xf numFmtId="165" fontId="2" fillId="0" borderId="13" xfId="0" applyNumberFormat="1" applyFont="1" applyFill="1" applyBorder="1" applyAlignment="1">
      <alignment horizontal="right" wrapText="1"/>
    </xf>
    <xf numFmtId="49" fontId="0" fillId="0" borderId="8" xfId="0" applyNumberFormat="1" applyBorder="1" applyAlignment="1">
      <alignment vertical="top" wrapText="1"/>
    </xf>
    <xf numFmtId="175" fontId="2" fillId="0" borderId="8" xfId="0" applyNumberFormat="1" applyFont="1" applyFill="1" applyBorder="1" applyAlignment="1">
      <alignment horizontal="right" wrapText="1"/>
    </xf>
    <xf numFmtId="168" fontId="2" fillId="0" borderId="8" xfId="0" applyNumberFormat="1" applyFont="1" applyFill="1" applyBorder="1" applyAlignment="1">
      <alignment horizontal="right" vertical="center" wrapText="1"/>
    </xf>
    <xf numFmtId="0" fontId="2" fillId="3" borderId="24" xfId="0" applyFont="1" applyFill="1" applyBorder="1" applyAlignment="1">
      <alignment horizontal="center" vertical="top" wrapText="1"/>
    </xf>
    <xf numFmtId="49" fontId="2" fillId="3" borderId="24" xfId="0" applyNumberFormat="1" applyFont="1" applyFill="1" applyBorder="1" applyAlignment="1">
      <alignment horizontal="center" vertical="top" wrapText="1"/>
    </xf>
    <xf numFmtId="0" fontId="28" fillId="3" borderId="24" xfId="0" applyFont="1" applyFill="1" applyBorder="1" applyAlignment="1">
      <alignment horizontal="left" wrapText="1"/>
    </xf>
    <xf numFmtId="165" fontId="2" fillId="3" borderId="24" xfId="0" applyNumberFormat="1" applyFont="1" applyFill="1" applyBorder="1" applyAlignment="1">
      <alignment horizontal="right" wrapText="1"/>
    </xf>
    <xf numFmtId="0" fontId="10" fillId="3" borderId="24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16" fontId="28" fillId="3" borderId="24" xfId="0" applyNumberFormat="1" applyFont="1" applyFill="1" applyBorder="1" applyAlignment="1">
      <alignment horizontal="left" wrapText="1"/>
    </xf>
    <xf numFmtId="0" fontId="40" fillId="3" borderId="24" xfId="0" applyFont="1" applyFill="1" applyBorder="1" applyAlignment="1">
      <alignment horizontal="left" wrapText="1"/>
    </xf>
    <xf numFmtId="0" fontId="16" fillId="3" borderId="24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right" wrapText="1"/>
    </xf>
    <xf numFmtId="0" fontId="0" fillId="3" borderId="24" xfId="0" applyFont="1" applyFill="1" applyBorder="1" applyAlignment="1">
      <alignment horizontal="right"/>
    </xf>
    <xf numFmtId="0" fontId="14" fillId="3" borderId="24" xfId="0" applyFont="1" applyFill="1" applyBorder="1" applyAlignment="1">
      <alignment horizontal="left"/>
    </xf>
    <xf numFmtId="0" fontId="2" fillId="3" borderId="24" xfId="0" applyFont="1" applyFill="1" applyBorder="1" applyAlignment="1">
      <alignment horizontal="center" wrapText="1"/>
    </xf>
    <xf numFmtId="0" fontId="14" fillId="3" borderId="24" xfId="0" applyFont="1" applyFill="1" applyBorder="1" applyAlignment="1">
      <alignment horizontal="left" wrapText="1"/>
    </xf>
    <xf numFmtId="165" fontId="23" fillId="3" borderId="24" xfId="0" applyNumberFormat="1" applyFont="1" applyFill="1" applyBorder="1" applyAlignment="1">
      <alignment horizontal="right" wrapText="1"/>
    </xf>
    <xf numFmtId="0" fontId="14" fillId="3" borderId="24" xfId="0" applyFont="1" applyFill="1" applyBorder="1" applyAlignment="1">
      <alignment horizontal="right" vertical="center"/>
    </xf>
    <xf numFmtId="0" fontId="2" fillId="3" borderId="24" xfId="0" applyFont="1" applyFill="1" applyBorder="1" applyAlignment="1">
      <alignment horizontal="right" vertical="center" wrapText="1"/>
    </xf>
    <xf numFmtId="0" fontId="15" fillId="3" borderId="24" xfId="0" applyFont="1" applyFill="1" applyBorder="1" applyAlignment="1">
      <alignment horizontal="left" wrapText="1"/>
    </xf>
    <xf numFmtId="0" fontId="28" fillId="3" borderId="24" xfId="0" applyFont="1" applyFill="1" applyBorder="1" applyAlignment="1">
      <alignment horizontal="left" vertical="center" wrapText="1"/>
    </xf>
    <xf numFmtId="49" fontId="2" fillId="0" borderId="9" xfId="0" applyNumberFormat="1" applyFont="1" applyBorder="1" applyAlignment="1">
      <alignment horizontal="center" vertical="top" wrapText="1"/>
    </xf>
    <xf numFmtId="0" fontId="41" fillId="0" borderId="9" xfId="0" applyFont="1" applyBorder="1" applyAlignment="1">
      <alignment horizontal="left" wrapText="1"/>
    </xf>
    <xf numFmtId="165" fontId="2" fillId="0" borderId="9" xfId="0" applyNumberFormat="1" applyFont="1" applyFill="1" applyBorder="1" applyAlignment="1">
      <alignment horizontal="right" wrapText="1"/>
    </xf>
    <xf numFmtId="0" fontId="10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" fontId="41" fillId="0" borderId="9" xfId="0" applyNumberFormat="1" applyFont="1" applyFill="1" applyBorder="1" applyAlignment="1">
      <alignment horizontal="left" wrapText="1"/>
    </xf>
    <xf numFmtId="0" fontId="40" fillId="0" borderId="9" xfId="0" applyFont="1" applyBorder="1" applyAlignment="1">
      <alignment horizontal="left" wrapText="1"/>
    </xf>
    <xf numFmtId="0" fontId="42" fillId="3" borderId="9" xfId="0" applyFont="1" applyFill="1" applyBorder="1" applyAlignment="1">
      <alignment horizontal="right" vertical="center"/>
    </xf>
    <xf numFmtId="0" fontId="43" fillId="2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right" wrapText="1"/>
    </xf>
    <xf numFmtId="0" fontId="0" fillId="0" borderId="9" xfId="0" applyFont="1" applyBorder="1" applyAlignment="1">
      <alignment horizontal="right"/>
    </xf>
    <xf numFmtId="0" fontId="17" fillId="2" borderId="9" xfId="0" applyFont="1" applyFill="1" applyBorder="1" applyAlignment="1">
      <alignment horizontal="center" vertical="center" wrapText="1"/>
    </xf>
    <xf numFmtId="0" fontId="38" fillId="0" borderId="9" xfId="0" applyFont="1" applyBorder="1" applyAlignment="1">
      <alignment horizontal="left"/>
    </xf>
    <xf numFmtId="0" fontId="2" fillId="0" borderId="9" xfId="0" applyFont="1" applyFill="1" applyBorder="1" applyAlignment="1">
      <alignment horizontal="center" wrapText="1"/>
    </xf>
    <xf numFmtId="0" fontId="38" fillId="0" borderId="9" xfId="0" applyFont="1" applyBorder="1" applyAlignment="1">
      <alignment horizontal="left" wrapText="1"/>
    </xf>
    <xf numFmtId="0" fontId="38" fillId="3" borderId="9" xfId="0" applyFont="1" applyFill="1" applyBorder="1" applyAlignment="1">
      <alignment horizontal="right" vertical="center" wrapText="1"/>
    </xf>
    <xf numFmtId="165" fontId="23" fillId="0" borderId="9" xfId="0" applyNumberFormat="1" applyFont="1" applyFill="1" applyBorder="1" applyAlignment="1">
      <alignment horizontal="right" wrapText="1"/>
    </xf>
    <xf numFmtId="0" fontId="38" fillId="0" borderId="9" xfId="0" applyFont="1" applyFill="1" applyBorder="1" applyAlignment="1">
      <alignment horizontal="right" vertical="center"/>
    </xf>
    <xf numFmtId="174" fontId="2" fillId="0" borderId="9" xfId="4" applyNumberFormat="1" applyFont="1" applyFill="1" applyBorder="1" applyAlignment="1">
      <alignment horizontal="right" vertical="center" wrapText="1"/>
    </xf>
    <xf numFmtId="0" fontId="42" fillId="4" borderId="9" xfId="0" applyFont="1" applyFill="1" applyBorder="1" applyAlignment="1">
      <alignment horizontal="right" vertical="center"/>
    </xf>
    <xf numFmtId="0" fontId="42" fillId="0" borderId="9" xfId="0" applyFont="1" applyBorder="1" applyAlignment="1">
      <alignment horizontal="left" wrapText="1"/>
    </xf>
    <xf numFmtId="0" fontId="42" fillId="0" borderId="9" xfId="0" applyFont="1" applyFill="1" applyBorder="1" applyAlignment="1">
      <alignment horizontal="right" vertical="center"/>
    </xf>
    <xf numFmtId="0" fontId="41" fillId="0" borderId="9" xfId="0" applyFont="1" applyBorder="1" applyAlignment="1">
      <alignment horizontal="left" vertical="center" wrapText="1"/>
    </xf>
    <xf numFmtId="0" fontId="41" fillId="0" borderId="24" xfId="0" applyFont="1" applyBorder="1" applyAlignment="1">
      <alignment horizontal="left" wrapText="1"/>
    </xf>
    <xf numFmtId="16" fontId="41" fillId="0" borderId="24" xfId="0" applyNumberFormat="1" applyFont="1" applyFill="1" applyBorder="1" applyAlignment="1">
      <alignment horizontal="left" wrapText="1"/>
    </xf>
    <xf numFmtId="0" fontId="42" fillId="3" borderId="24" xfId="0" applyFont="1" applyFill="1" applyBorder="1" applyAlignment="1">
      <alignment horizontal="right" vertical="center"/>
    </xf>
    <xf numFmtId="0" fontId="43" fillId="2" borderId="24" xfId="0" applyFont="1" applyFill="1" applyBorder="1" applyAlignment="1">
      <alignment horizontal="center" vertical="center" wrapText="1"/>
    </xf>
    <xf numFmtId="0" fontId="17" fillId="2" borderId="24" xfId="0" applyFont="1" applyFill="1" applyBorder="1" applyAlignment="1">
      <alignment horizontal="center" vertical="center" wrapText="1"/>
    </xf>
    <xf numFmtId="0" fontId="38" fillId="0" borderId="24" xfId="0" applyFont="1" applyBorder="1" applyAlignment="1">
      <alignment horizontal="left"/>
    </xf>
    <xf numFmtId="0" fontId="38" fillId="0" borderId="24" xfId="0" applyFont="1" applyBorder="1" applyAlignment="1">
      <alignment horizontal="left" wrapText="1"/>
    </xf>
    <xf numFmtId="0" fontId="38" fillId="3" borderId="24" xfId="0" applyFont="1" applyFill="1" applyBorder="1" applyAlignment="1">
      <alignment horizontal="right" vertical="center" wrapText="1"/>
    </xf>
    <xf numFmtId="0" fontId="38" fillId="0" borderId="24" xfId="0" applyFont="1" applyFill="1" applyBorder="1" applyAlignment="1">
      <alignment horizontal="right" vertical="center"/>
    </xf>
    <xf numFmtId="0" fontId="42" fillId="4" borderId="24" xfId="0" applyFont="1" applyFill="1" applyBorder="1" applyAlignment="1">
      <alignment horizontal="right" vertical="center"/>
    </xf>
    <xf numFmtId="0" fontId="42" fillId="0" borderId="24" xfId="0" applyFont="1" applyBorder="1" applyAlignment="1">
      <alignment horizontal="left" wrapText="1"/>
    </xf>
    <xf numFmtId="0" fontId="42" fillId="0" borderId="24" xfId="0" applyFont="1" applyFill="1" applyBorder="1" applyAlignment="1">
      <alignment horizontal="right" vertical="center"/>
    </xf>
    <xf numFmtId="0" fontId="41" fillId="0" borderId="24" xfId="0" applyFont="1" applyBorder="1" applyAlignment="1">
      <alignment horizontal="left" vertical="center" wrapText="1"/>
    </xf>
    <xf numFmtId="0" fontId="9" fillId="0" borderId="24" xfId="0" applyFont="1" applyBorder="1" applyAlignment="1">
      <alignment horizontal="center" vertical="top" wrapText="1"/>
    </xf>
    <xf numFmtId="0" fontId="28" fillId="0" borderId="7" xfId="0" applyFont="1" applyFill="1" applyBorder="1" applyAlignment="1">
      <alignment horizontal="left" wrapText="1"/>
    </xf>
    <xf numFmtId="0" fontId="31" fillId="0" borderId="25" xfId="0" applyFont="1" applyFill="1" applyBorder="1" applyAlignment="1">
      <alignment horizontal="left" vertical="center" wrapText="1"/>
    </xf>
    <xf numFmtId="0" fontId="31" fillId="0" borderId="27" xfId="0" applyFont="1" applyFill="1" applyBorder="1" applyAlignment="1">
      <alignment horizontal="left" vertical="center" wrapText="1"/>
    </xf>
    <xf numFmtId="0" fontId="9" fillId="0" borderId="24" xfId="0" applyFont="1" applyFill="1" applyBorder="1" applyAlignment="1">
      <alignment horizontal="center" vertical="top" wrapText="1"/>
    </xf>
    <xf numFmtId="0" fontId="9" fillId="0" borderId="25" xfId="0" applyFont="1" applyFill="1" applyBorder="1" applyAlignment="1">
      <alignment wrapText="1"/>
    </xf>
    <xf numFmtId="0" fontId="9" fillId="0" borderId="27" xfId="0" applyFont="1" applyFill="1" applyBorder="1" applyAlignment="1">
      <alignment wrapText="1"/>
    </xf>
    <xf numFmtId="179" fontId="9" fillId="0" borderId="27" xfId="0" applyNumberFormat="1" applyFont="1" applyFill="1" applyBorder="1" applyAlignment="1">
      <alignment wrapText="1"/>
    </xf>
    <xf numFmtId="0" fontId="18" fillId="0" borderId="21" xfId="0" applyFont="1" applyFill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25" xfId="0" applyFont="1" applyFill="1" applyBorder="1" applyAlignment="1">
      <alignment horizontal="center" wrapText="1"/>
    </xf>
    <xf numFmtId="0" fontId="9" fillId="0" borderId="26" xfId="0" applyFont="1" applyFill="1" applyBorder="1" applyAlignment="1">
      <alignment horizontal="center" wrapText="1"/>
    </xf>
    <xf numFmtId="169" fontId="2" fillId="0" borderId="24" xfId="0" applyNumberFormat="1" applyFont="1" applyFill="1" applyBorder="1" applyAlignment="1">
      <alignment horizontal="right" wrapText="1"/>
    </xf>
    <xf numFmtId="169" fontId="0" fillId="0" borderId="24" xfId="0" applyNumberFormat="1" applyFont="1" applyBorder="1" applyAlignment="1">
      <alignment horizontal="right"/>
    </xf>
    <xf numFmtId="183" fontId="2" fillId="0" borderId="24" xfId="4" applyNumberFormat="1" applyFont="1" applyFill="1" applyBorder="1" applyAlignment="1">
      <alignment horizontal="right" vertical="center" wrapText="1"/>
    </xf>
    <xf numFmtId="16" fontId="14" fillId="0" borderId="24" xfId="0" applyNumberFormat="1" applyFont="1" applyFill="1" applyBorder="1" applyAlignment="1">
      <alignment horizontal="left" wrapText="1"/>
    </xf>
    <xf numFmtId="0" fontId="14" fillId="0" borderId="24" xfId="0" applyFont="1" applyBorder="1" applyAlignment="1">
      <alignment horizontal="left" vertical="center" wrapText="1"/>
    </xf>
    <xf numFmtId="171" fontId="2" fillId="0" borderId="8" xfId="0" applyNumberFormat="1" applyFont="1" applyFill="1" applyBorder="1" applyAlignment="1">
      <alignment horizontal="right" wrapText="1"/>
    </xf>
    <xf numFmtId="171" fontId="0" fillId="0" borderId="8" xfId="0" applyNumberFormat="1" applyFont="1" applyBorder="1" applyAlignment="1">
      <alignment horizontal="right"/>
    </xf>
    <xf numFmtId="4" fontId="44" fillId="0" borderId="8" xfId="4" applyNumberFormat="1" applyFont="1" applyFill="1" applyBorder="1" applyAlignment="1">
      <alignment horizontal="right" vertical="center"/>
    </xf>
    <xf numFmtId="4" fontId="3" fillId="0" borderId="8" xfId="0" applyNumberFormat="1" applyFont="1" applyFill="1" applyBorder="1" applyAlignment="1">
      <alignment horizontal="right" vertical="center"/>
    </xf>
    <xf numFmtId="4" fontId="4" fillId="0" borderId="1" xfId="1" applyNumberFormat="1" applyFont="1" applyFill="1" applyBorder="1" applyAlignment="1">
      <alignment horizontal="right" vertical="center" wrapText="1"/>
    </xf>
    <xf numFmtId="4" fontId="3" fillId="0" borderId="24" xfId="4" applyNumberFormat="1" applyFont="1" applyFill="1" applyBorder="1" applyAlignment="1">
      <alignment horizontal="right" vertical="center"/>
    </xf>
    <xf numFmtId="4" fontId="3" fillId="0" borderId="24" xfId="0" applyNumberFormat="1" applyFont="1" applyFill="1" applyBorder="1" applyAlignment="1">
      <alignment horizontal="right" vertical="center"/>
    </xf>
    <xf numFmtId="0" fontId="8" fillId="0" borderId="25" xfId="0" applyFont="1" applyBorder="1" applyAlignment="1">
      <alignment horizontal="center" wrapText="1"/>
    </xf>
    <xf numFmtId="0" fontId="8" fillId="0" borderId="26" xfId="0" applyFont="1" applyBorder="1" applyAlignment="1">
      <alignment horizontal="center" wrapText="1"/>
    </xf>
    <xf numFmtId="0" fontId="8" fillId="0" borderId="24" xfId="0" applyFont="1" applyBorder="1" applyAlignment="1">
      <alignment horizontal="left" wrapText="1"/>
    </xf>
    <xf numFmtId="4" fontId="8" fillId="0" borderId="24" xfId="0" applyNumberFormat="1" applyFont="1" applyBorder="1" applyAlignment="1">
      <alignment horizontal="left" wrapText="1"/>
    </xf>
    <xf numFmtId="4" fontId="2" fillId="0" borderId="24" xfId="0" applyNumberFormat="1" applyFont="1" applyFill="1" applyBorder="1" applyAlignment="1">
      <alignment wrapText="1"/>
    </xf>
    <xf numFmtId="4" fontId="3" fillId="0" borderId="24" xfId="0" applyNumberFormat="1" applyFont="1" applyFill="1" applyBorder="1" applyAlignment="1">
      <alignment vertical="center"/>
    </xf>
  </cellXfs>
  <cellStyles count="5">
    <cellStyle name="Обычный" xfId="0" builtinId="0"/>
    <cellStyle name="Обычный 2" xfId="2"/>
    <cellStyle name="Обычный 3" xfId="3"/>
    <cellStyle name="Обычный 4" xfId="1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9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4.xml"/><Relationship Id="rId42" Type="http://schemas.openxmlformats.org/officeDocument/2006/relationships/externalLink" Target="externalLinks/externalLink12.xml"/><Relationship Id="rId47" Type="http://schemas.openxmlformats.org/officeDocument/2006/relationships/externalLink" Target="externalLinks/externalLink17.xml"/><Relationship Id="rId50" Type="http://schemas.openxmlformats.org/officeDocument/2006/relationships/externalLink" Target="externalLinks/externalLink20.xml"/><Relationship Id="rId55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3.xml"/><Relationship Id="rId38" Type="http://schemas.openxmlformats.org/officeDocument/2006/relationships/externalLink" Target="externalLinks/externalLink8.xml"/><Relationship Id="rId46" Type="http://schemas.openxmlformats.org/officeDocument/2006/relationships/externalLink" Target="externalLinks/externalLink1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11.xml"/><Relationship Id="rId54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2.xml"/><Relationship Id="rId37" Type="http://schemas.openxmlformats.org/officeDocument/2006/relationships/externalLink" Target="externalLinks/externalLink7.xml"/><Relationship Id="rId40" Type="http://schemas.openxmlformats.org/officeDocument/2006/relationships/externalLink" Target="externalLinks/externalLink10.xml"/><Relationship Id="rId45" Type="http://schemas.openxmlformats.org/officeDocument/2006/relationships/externalLink" Target="externalLinks/externalLink15.xml"/><Relationship Id="rId53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6.xml"/><Relationship Id="rId49" Type="http://schemas.openxmlformats.org/officeDocument/2006/relationships/externalLink" Target="externalLinks/externalLink19.xml"/><Relationship Id="rId57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1.xml"/><Relationship Id="rId44" Type="http://schemas.openxmlformats.org/officeDocument/2006/relationships/externalLink" Target="externalLinks/externalLink14.xml"/><Relationship Id="rId52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5.xml"/><Relationship Id="rId43" Type="http://schemas.openxmlformats.org/officeDocument/2006/relationships/externalLink" Target="externalLinks/externalLink13.xml"/><Relationship Id="rId48" Type="http://schemas.openxmlformats.org/officeDocument/2006/relationships/externalLink" Target="externalLinks/externalLink18.xml"/><Relationship Id="rId56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2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0;&#1057;&#1064;%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DOC_ALL/&#1041;&#1070;&#1044;&#1046;&#1045;&#1058;%202019-2021/&#1053;&#1086;&#1088;&#1084;&#1072;&#1090;&#1080;&#1074;&#1099;%202019/31.01.19/&#1044;&#1070;&#1057;&#1064;%2030.01.19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DOC_ALL/&#1041;&#1070;&#1044;&#1046;&#1045;&#1058;%202017-2019/&#1073;&#1102;&#1076;&#1078;&#1077;&#1090;/&#1085;&#1086;&#1088;&#1084;&#1072;&#1090;&#1080;&#1074;&#1099;%202017/21.09.2017/&#1044;&#1070;&#1057;&#1064;%202017%2021.09.2017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DOC_ALL/&#1041;&#1070;&#1044;&#1046;&#1045;&#1058;%202018-2020/&#1053;&#1086;&#1088;&#1084;&#1072;&#1090;&#1080;&#1074;%202018/05.03.2018/&#1044;&#1070;&#1057;&#1064;%2005.03.2018_&#1089;%20&#1082;&#1086;&#1084;&#1072;&#1085;&#1076;&#1080;&#1088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DOC_ALL/&#1041;&#1070;&#1044;&#1046;&#1045;&#1058;%202018-2020/&#1053;&#1086;&#1088;&#1084;&#1072;&#1090;&#1080;&#1074;%202018/18.12.2018/&#1085;&#1072;%20&#1082;&#1086;&#1085;&#1077;&#1094;%202018/&#1044;&#1070;&#1057;&#1064;%2012.18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DOC_ALL/&#1041;&#1070;&#1044;&#1046;&#1045;&#1058;%202017-2019/&#1073;&#1102;&#1076;&#1078;&#1077;&#1090;/&#1085;&#1086;&#1088;&#1084;&#1072;&#1090;&#1080;&#1074;&#1099;%202017/21.09.2017/&#1044;&#1057;%201%20&#1087;&#1086;%20&#1074;&#1086;&#1079;&#1088;&#1072;&#1089;&#1090;&#1072;&#1084;%2021.09.2017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5%20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DOC_ALL/&#1041;&#1070;&#1044;&#1046;&#1045;&#1058;%202017-2019/&#1073;&#1102;&#1076;&#1078;&#1077;&#1090;/&#1085;&#1086;&#1088;&#1084;&#1072;&#1090;&#1080;&#1074;&#1099;%202017/21.09.2017/&#1057;&#1057;&#1064;%20&#8470;%202%20&#1085;&#1086;&#1088;&#1084;&#1072;&#1090;&#1080;&#1074;%2021.09.2017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DOC_ALL/&#1041;&#1070;&#1044;&#1046;&#1045;&#1058;%202017-2019/&#1073;&#1102;&#1076;&#1078;&#1077;&#1090;/&#1085;&#1086;&#1088;&#1084;&#1072;&#1090;&#1080;&#1074;&#1099;%202017/21.09.2017/&#1058;&#1057;&#1064;%20&#8470;%203%20&#1085;&#1086;&#1088;&#1084;&#1072;&#1090;&#1080;&#1074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9;&#1082;&#1086;&#1085;&#1086;&#1084;&#1080;&#1089;&#1090;&#1099;/DOC_ALL/&#1041;&#1070;&#1044;&#1046;&#1045;&#1058;%202017-2019/&#1073;&#1102;&#1076;&#1078;&#1077;&#1090;/&#1085;&#1086;&#1088;&#1084;&#1072;&#1090;&#1080;&#1074;&#1099;%202017/21.09.2017/&#1044;&#1057;%201%20&#1087;&#1086;%20&#1074;&#1086;&#1079;&#1088;&#1072;&#1089;&#1090;&#1072;&#1084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4;&#1083;&#1100;&#1075;&#1072;/&#1056;&#1072;&#1073;&#1086;&#1095;&#1080;&#1081;%20&#1089;&#1090;&#1086;&#1083;/&#1044;&#1048;&#1057;&#1050;%20&#1045;/&#1089;&#1086;&#1093;/All/&#1041;&#1070;&#1044;&#1046;&#1045;&#1058;%202017-2019/&#1073;&#1102;&#1076;&#1078;&#1077;&#1090;/&#1085;&#1086;&#1088;&#1084;&#1072;&#1090;&#1080;&#1074;&#1099;%202017/&#1057;&#1057;&#1064;%20&#8470;%20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0;&#1062;%20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4;&#1083;&#1100;&#1075;&#1072;/&#1056;&#1072;&#1073;&#1086;&#1095;&#1080;&#1081;%20&#1089;&#1090;&#1086;&#1083;/&#1044;&#1048;&#1057;&#1050;%20&#1045;/&#1089;&#1086;&#1093;/All/&#1041;&#1070;&#1044;&#1046;&#1045;&#1058;%202017-2019/&#1073;&#1102;&#1076;&#1078;&#1077;&#1090;/&#1085;&#1086;&#1088;&#1084;&#1072;&#1090;&#1080;&#1074;&#1099;%202017/&#1058;&#1057;&#1064;%20&#8470;%203%20&#1085;&#1086;&#1088;&#1084;&#1072;&#1090;&#1080;&#1074;.xlsx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4;&#1083;&#1100;&#1075;&#1072;/&#1056;&#1072;&#1073;&#1086;&#1095;&#1080;&#1081;%20&#1089;&#1090;&#1086;&#1083;/&#1044;&#1048;&#1057;&#1050;%20&#1045;/&#1089;&#1086;&#1093;/All/&#1041;&#1070;&#1044;&#1046;&#1045;&#1058;%202017-2019/&#1073;&#1102;&#1076;&#1078;&#1077;&#1090;/&#1085;&#1086;&#1088;&#1084;&#1072;&#1090;&#1080;&#1074;&#1099;%202017/&#1044;&#1070;&#1062;.xlsx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4;&#1083;&#1100;&#1075;&#1072;/&#1056;&#1072;&#1073;&#1086;&#1095;&#1080;&#1081;%20&#1089;&#1090;&#1086;&#1083;/&#1044;&#1048;&#1057;&#1050;%20&#1045;/&#1089;&#1086;&#1093;/All/&#1041;&#1070;&#1044;&#1046;&#1045;&#1058;%202017-2019/&#1073;&#1102;&#1076;&#1078;&#1077;&#1090;/&#1085;&#1086;&#1088;&#1084;&#1072;&#1090;&#1080;&#1074;&#1099;%202017/&#1044;&#1057;%201%20&#1087;&#1086;%20&#1074;&#1086;&#1079;&#1088;&#1072;&#1089;&#1090;&#1072;&#1084;.xlsx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54;&#1064;%20&#8470;%209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57;&#1064;%20&#8470;%206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64;%20&#8470;%202%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64;%20&#8470;%201%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7;&#1064;%20&#8470;%203%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1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0;&#1057;&#1064;%2022.04.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0;&#1057;&#1064;%2020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Н физ.спорт ДЮСШ"/>
      <sheetName val="расчет гто"/>
      <sheetName val="расчет"/>
      <sheetName val="Для ФУ "/>
      <sheetName val="ИТОГО БНЗ"/>
    </sheetNames>
    <sheetDataSet>
      <sheetData sheetId="0"/>
      <sheetData sheetId="1"/>
      <sheetData sheetId="2">
        <row r="8">
          <cell r="B8" t="str">
            <v>Тренер- преподаватель</v>
          </cell>
          <cell r="G8">
            <v>0.14561854306920163</v>
          </cell>
          <cell r="N8" t="str">
            <v>Тренер- преподаватель</v>
          </cell>
          <cell r="S8">
            <v>0.22331180957671842</v>
          </cell>
          <cell r="Y8" t="str">
            <v xml:space="preserve">Тренер </v>
          </cell>
          <cell r="AD8">
            <v>46.894857142857141</v>
          </cell>
        </row>
        <row r="9">
          <cell r="B9" t="str">
            <v>Методист</v>
          </cell>
          <cell r="G9">
            <v>1.5165487916924852E-2</v>
          </cell>
          <cell r="N9" t="str">
            <v>Методист</v>
          </cell>
          <cell r="S9">
            <v>1.5165487916924852E-2</v>
          </cell>
          <cell r="Y9" t="str">
            <v>Методист</v>
          </cell>
          <cell r="AD9">
            <v>0</v>
          </cell>
        </row>
        <row r="10">
          <cell r="S10">
            <v>0</v>
          </cell>
        </row>
        <row r="11">
          <cell r="S11">
            <v>0</v>
          </cell>
        </row>
        <row r="12">
          <cell r="S12">
            <v>0</v>
          </cell>
        </row>
        <row r="14">
          <cell r="S14" t="e">
            <v>#DIV/0!</v>
          </cell>
        </row>
        <row r="21">
          <cell r="B21" t="str">
            <v>Классные журналы</v>
          </cell>
          <cell r="G21">
            <v>1.5654442672851138E-4</v>
          </cell>
          <cell r="N21" t="str">
            <v>Классные журналы</v>
          </cell>
          <cell r="S21">
            <v>4.225581017389891E-4</v>
          </cell>
          <cell r="Y21" t="str">
            <v>Классные журналы</v>
          </cell>
          <cell r="AD21">
            <v>7.1428571428571425E-2</v>
          </cell>
        </row>
        <row r="22">
          <cell r="B22" t="str">
            <v>Бумага для офисной техники</v>
          </cell>
          <cell r="G22">
            <v>1.0436295115234092E-4</v>
          </cell>
          <cell r="N22" t="str">
            <v>Бумага для офисной техники</v>
          </cell>
          <cell r="S22">
            <v>2.4378352023403217E-4</v>
          </cell>
          <cell r="Y22" t="str">
            <v>Бумага для офисной техники</v>
          </cell>
          <cell r="AD22">
            <v>0.14285714285714285</v>
          </cell>
        </row>
        <row r="23">
          <cell r="B23" t="str">
            <v>Канцелярский набор</v>
          </cell>
          <cell r="G23">
            <v>2.8989708653428032E-5</v>
          </cell>
          <cell r="N23" t="str">
            <v>Канцелярский набор</v>
          </cell>
          <cell r="S23">
            <v>1.300178774581505E-4</v>
          </cell>
          <cell r="Y23" t="str">
            <v>Канцелярский набор</v>
          </cell>
          <cell r="AD23">
            <v>7.1428571428571425E-2</v>
          </cell>
        </row>
        <row r="24">
          <cell r="B24" t="str">
            <v>Набор шариковых ручек</v>
          </cell>
          <cell r="G24">
            <v>6.3777359037541677E-5</v>
          </cell>
          <cell r="N24" t="str">
            <v>Набор шариковых ручек</v>
          </cell>
          <cell r="S24">
            <v>1.6252234682268812E-4</v>
          </cell>
          <cell r="Y24" t="str">
            <v>Набор шариковых ручек</v>
          </cell>
          <cell r="AD24">
            <v>7.1428571428571425E-2</v>
          </cell>
        </row>
        <row r="25">
          <cell r="B25" t="str">
            <v>Набор гелевых ручек</v>
          </cell>
          <cell r="G25">
            <v>6.3777359037541677E-5</v>
          </cell>
          <cell r="N25" t="str">
            <v>Набор гелевых ручек</v>
          </cell>
          <cell r="S25">
            <v>1.6252234682268812E-4</v>
          </cell>
          <cell r="Y25" t="str">
            <v>Набор гелевых ручек</v>
          </cell>
          <cell r="AD25">
            <v>7.1428571428571425E-2</v>
          </cell>
        </row>
        <row r="26">
          <cell r="B26" t="str">
            <v>Стержень для ручек</v>
          </cell>
          <cell r="G26">
            <v>5.7979417306856065E-5</v>
          </cell>
          <cell r="N26" t="str">
            <v>Стержень для ручек</v>
          </cell>
          <cell r="S26">
            <v>1.6252234682268812E-4</v>
          </cell>
          <cell r="Y26" t="str">
            <v>Стержень для ручек</v>
          </cell>
          <cell r="AD26">
            <v>0</v>
          </cell>
        </row>
        <row r="27">
          <cell r="B27" t="str">
            <v>Скобы для степлера</v>
          </cell>
          <cell r="G27">
            <v>4.0585592114799247E-5</v>
          </cell>
          <cell r="N27" t="str">
            <v>Скобы для степлера</v>
          </cell>
          <cell r="S27">
            <v>9.7513408093612871E-5</v>
          </cell>
          <cell r="Y27" t="str">
            <v>Скобы для степлера</v>
          </cell>
          <cell r="AD27">
            <v>7.1428571428571425E-2</v>
          </cell>
        </row>
        <row r="28">
          <cell r="B28" t="str">
            <v>Архивная папка</v>
          </cell>
          <cell r="G28">
            <v>6.3777359037541677E-5</v>
          </cell>
          <cell r="N28" t="str">
            <v>Архивная папка</v>
          </cell>
          <cell r="S28">
            <v>1.6252234682268812E-4</v>
          </cell>
          <cell r="Y28" t="str">
            <v>Архивная папка</v>
          </cell>
          <cell r="AD28">
            <v>7.1428571428571425E-2</v>
          </cell>
        </row>
        <row r="29">
          <cell r="B29" t="str">
            <v>Пластиковая папка</v>
          </cell>
          <cell r="G29">
            <v>4.6383533845484853E-5</v>
          </cell>
          <cell r="N29" t="str">
            <v>Пластиковая папка</v>
          </cell>
          <cell r="S29">
            <v>1.1376564277588168E-4</v>
          </cell>
          <cell r="Y29" t="str">
            <v>Пластиковая папка</v>
          </cell>
          <cell r="AD29">
            <v>7.1428571428571425E-2</v>
          </cell>
        </row>
        <row r="30">
          <cell r="B30" t="str">
            <v>Скотч</v>
          </cell>
          <cell r="G30">
            <v>6.3777359037541677E-5</v>
          </cell>
          <cell r="N30" t="str">
            <v>Скотч</v>
          </cell>
          <cell r="S30">
            <v>1.6252234682268812E-4</v>
          </cell>
          <cell r="Y30" t="str">
            <v>Скотч</v>
          </cell>
          <cell r="AD30">
            <v>7.1428571428571425E-2</v>
          </cell>
        </row>
        <row r="31">
          <cell r="B31" t="str">
            <v>Ножницы</v>
          </cell>
          <cell r="G31">
            <v>5.2181475576170459E-5</v>
          </cell>
          <cell r="N31" t="str">
            <v>Ножницы</v>
          </cell>
          <cell r="S31">
            <v>1.300178774581505E-4</v>
          </cell>
          <cell r="Y31" t="str">
            <v>Ножницы</v>
          </cell>
          <cell r="AD31">
            <v>7.1428571428571425E-2</v>
          </cell>
        </row>
        <row r="32">
          <cell r="B32" t="str">
            <v>Канцелярские скрепки, булавки</v>
          </cell>
          <cell r="G32">
            <v>4.0585592114799247E-5</v>
          </cell>
          <cell r="N32" t="str">
            <v>Канцелярские скрепки, булавки</v>
          </cell>
          <cell r="S32">
            <v>1.1376564277588168E-4</v>
          </cell>
          <cell r="Y32" t="str">
            <v>Канцелярские скрепки, булавки</v>
          </cell>
          <cell r="AD32">
            <v>7.1428571428571425E-2</v>
          </cell>
        </row>
        <row r="33">
          <cell r="B33" t="str">
            <v>Набор файлов (100шт.)</v>
          </cell>
          <cell r="G33">
            <v>3.4787650384113642E-5</v>
          </cell>
          <cell r="N33" t="str">
            <v>Набор файлов (100шт.)</v>
          </cell>
          <cell r="S33">
            <v>8.1261173411344061E-5</v>
          </cell>
          <cell r="Y33" t="str">
            <v>Набор файлов (100шт.)</v>
          </cell>
          <cell r="AD33">
            <v>7.1428571428571425E-2</v>
          </cell>
        </row>
        <row r="34">
          <cell r="B34" t="str">
            <v>Клей канцелярский</v>
          </cell>
          <cell r="G34">
            <v>1.7393825192056821E-5</v>
          </cell>
          <cell r="N34" t="str">
            <v>Клей канцелярский</v>
          </cell>
          <cell r="S34">
            <v>3.2504469364537626E-5</v>
          </cell>
          <cell r="Y34" t="str">
            <v>Клей канцелярский</v>
          </cell>
          <cell r="AD34">
            <v>7.1428571428571425E-2</v>
          </cell>
        </row>
        <row r="35">
          <cell r="B35" t="str">
            <v>Набор маркеров</v>
          </cell>
          <cell r="G35">
            <v>4.6383533845484853E-5</v>
          </cell>
          <cell r="N35" t="str">
            <v>Набор маркеров</v>
          </cell>
          <cell r="S35">
            <v>9.7513408093612871E-5</v>
          </cell>
          <cell r="Y35" t="str">
            <v>Набор маркеров</v>
          </cell>
          <cell r="AD35">
            <v>7.1428571428571425E-2</v>
          </cell>
        </row>
        <row r="36">
          <cell r="B36" t="str">
            <v>картридж</v>
          </cell>
          <cell r="G36">
            <v>3.4787650384113642E-5</v>
          </cell>
          <cell r="N36" t="str">
            <v>картридж</v>
          </cell>
          <cell r="S36">
            <v>8.1261173411344061E-5</v>
          </cell>
          <cell r="Y36" t="str">
            <v>картридж</v>
          </cell>
          <cell r="AD36">
            <v>7.1428571428571425E-2</v>
          </cell>
        </row>
        <row r="37">
          <cell r="B37" t="str">
            <v>тонер</v>
          </cell>
          <cell r="G37">
            <v>9.8565009421655312E-5</v>
          </cell>
          <cell r="N37" t="str">
            <v>тонер</v>
          </cell>
          <cell r="S37">
            <v>1.6252234682268812E-4</v>
          </cell>
          <cell r="Y37" t="str">
            <v>тонер</v>
          </cell>
          <cell r="AD37">
            <v>7.1428571428571425E-2</v>
          </cell>
        </row>
        <row r="38">
          <cell r="B38" t="str">
            <v>Фотобумага</v>
          </cell>
          <cell r="G38">
            <v>4.0585592114799247E-5</v>
          </cell>
          <cell r="N38" t="str">
            <v>Фотобумага</v>
          </cell>
          <cell r="S38">
            <v>1.300178774581505E-4</v>
          </cell>
          <cell r="Y38" t="str">
            <v>Фотобумага</v>
          </cell>
          <cell r="AD38">
            <v>7.1428571428571425E-2</v>
          </cell>
        </row>
        <row r="39">
          <cell r="B39" t="str">
            <v>Прочие журналы регистрации</v>
          </cell>
          <cell r="G39">
            <v>9.2767067690969706E-5</v>
          </cell>
          <cell r="N39" t="str">
            <v>Прочие журналы регистрации</v>
          </cell>
          <cell r="S39">
            <v>1.1376564277588168E-4</v>
          </cell>
          <cell r="Y39" t="str">
            <v>Прочие журналы регистрации</v>
          </cell>
          <cell r="AD39">
            <v>7.1428571428571425E-2</v>
          </cell>
        </row>
        <row r="40">
          <cell r="B40" t="str">
            <v>Расходные материалы для лыж (мазь парафин, пробки)</v>
          </cell>
          <cell r="G40">
            <v>9.2767067690969706E-5</v>
          </cell>
          <cell r="N40" t="str">
            <v>Расходные материалы  (мазь парафин, пробки, шайбы, прочие)</v>
          </cell>
          <cell r="S40">
            <v>0</v>
          </cell>
          <cell r="Y40" t="str">
            <v>Расходные материалы  (мазь парафин, пробки, шайбы, прочие)</v>
          </cell>
          <cell r="AD40">
            <v>0</v>
          </cell>
        </row>
        <row r="49">
          <cell r="B49" t="str">
            <v>медосмотр (пед работники)</v>
          </cell>
          <cell r="G49">
            <v>4.2731584287577908E-6</v>
          </cell>
          <cell r="N49" t="str">
            <v>медосмотр (пед работники)</v>
          </cell>
          <cell r="S49">
            <v>4.273151308304892E-6</v>
          </cell>
          <cell r="Y49" t="str">
            <v>медосмотр (пед работники)</v>
          </cell>
          <cell r="AD49">
            <v>4.2857142857142855E-6</v>
          </cell>
        </row>
        <row r="50">
          <cell r="B50" t="str">
            <v>командировочные расходы педработников</v>
          </cell>
          <cell r="G50">
            <v>4.2731584287577908E-6</v>
          </cell>
          <cell r="N50" t="str">
            <v>командировочные расходы педработников</v>
          </cell>
          <cell r="S50">
            <v>4.273151308304892E-6</v>
          </cell>
          <cell r="Y50" t="str">
            <v>командировочные расходы педработников</v>
          </cell>
          <cell r="AD50">
            <v>4.2857142857142855E-6</v>
          </cell>
        </row>
        <row r="51">
          <cell r="B51" t="str">
            <v>Питание участников мероприятий (соревнования)</v>
          </cell>
          <cell r="G51">
            <v>4.2731584287577908E-6</v>
          </cell>
          <cell r="N51" t="str">
            <v>Питание участников мероприятий (соревнования)</v>
          </cell>
          <cell r="S51">
            <v>4.273151308304892E-6</v>
          </cell>
          <cell r="Y51" t="str">
            <v>Питание участников мероприятий (соревнования)</v>
          </cell>
          <cell r="AD51">
            <v>4.2857142857142855E-6</v>
          </cell>
        </row>
        <row r="52">
          <cell r="B52" t="str">
            <v>Участие воспитанников в различных мероприятиях за пределами района (проезд, проживание, питание)</v>
          </cell>
          <cell r="G52">
            <v>4.2731584287577908E-6</v>
          </cell>
          <cell r="N52" t="str">
            <v>Участие воспитанников в различных мероприятиях за пределами района (проезд, проживание, питание)</v>
          </cell>
          <cell r="S52">
            <v>4.273151308304892E-6</v>
          </cell>
          <cell r="Y52" t="str">
            <v>Участие воспитанников в различных мероприятиях за пределами района (проезд, проживание, питание)</v>
          </cell>
          <cell r="AD52">
            <v>4.2857142857142855E-6</v>
          </cell>
        </row>
        <row r="53">
          <cell r="B53" t="str">
            <v>Награждение участников мероприятий</v>
          </cell>
          <cell r="G53">
            <v>4.2731584287577908E-6</v>
          </cell>
          <cell r="N53" t="str">
            <v>Награждение участников мероприятий</v>
          </cell>
          <cell r="S53">
            <v>4.273151308304892E-6</v>
          </cell>
          <cell r="Y53" t="str">
            <v>Награждение участников мероприятий</v>
          </cell>
          <cell r="AD53">
            <v>4.2857142857142855E-6</v>
          </cell>
        </row>
        <row r="54">
          <cell r="AD54">
            <v>0</v>
          </cell>
        </row>
        <row r="55">
          <cell r="AD55">
            <v>0</v>
          </cell>
        </row>
        <row r="56">
          <cell r="AD56">
            <v>0</v>
          </cell>
        </row>
        <row r="57">
          <cell r="AD57">
            <v>0</v>
          </cell>
        </row>
        <row r="58">
          <cell r="AD58">
            <v>0</v>
          </cell>
        </row>
        <row r="59">
          <cell r="B59" t="str">
            <v>Интернет</v>
          </cell>
          <cell r="AD59">
            <v>0</v>
          </cell>
        </row>
        <row r="60">
          <cell r="B60" t="str">
            <v>Интернет</v>
          </cell>
          <cell r="AD60" t="e">
            <v>#DIV/0!</v>
          </cell>
        </row>
        <row r="61">
          <cell r="B61" t="str">
            <v>Интернет</v>
          </cell>
          <cell r="AD61" t="e">
            <v>#DIV/0!</v>
          </cell>
        </row>
        <row r="62">
          <cell r="B62" t="str">
            <v>Интернет</v>
          </cell>
          <cell r="AD62" t="e">
            <v>#DIV/0!</v>
          </cell>
        </row>
        <row r="63">
          <cell r="AD63" t="e">
            <v>#DIV/0!</v>
          </cell>
        </row>
        <row r="69">
          <cell r="B69" t="str">
            <v>Электроэнергия 1</v>
          </cell>
          <cell r="G69">
            <v>0.64375114841102643</v>
          </cell>
          <cell r="N69" t="str">
            <v>Электроэнергия 1</v>
          </cell>
          <cell r="S69">
            <v>0.64375114841102643</v>
          </cell>
          <cell r="Y69" t="str">
            <v>Электроэнергия 1</v>
          </cell>
          <cell r="AD69">
            <v>0.64375114841102643</v>
          </cell>
        </row>
        <row r="70">
          <cell r="B70" t="str">
            <v>Теплоэнергия</v>
          </cell>
          <cell r="G70">
            <v>3.0009956507041952E-3</v>
          </cell>
          <cell r="N70" t="str">
            <v>Теплоэнергия</v>
          </cell>
          <cell r="S70">
            <v>3.0009956507041952E-3</v>
          </cell>
          <cell r="Y70" t="str">
            <v>Теплоэнергия</v>
          </cell>
          <cell r="AD70">
            <v>3.0009956507041952E-3</v>
          </cell>
        </row>
        <row r="71">
          <cell r="B71" t="str">
            <v>Холодное водоснабжение</v>
          </cell>
          <cell r="G71">
            <v>1.6234408240070251E-2</v>
          </cell>
          <cell r="N71" t="str">
            <v>Холодное водоснабжение</v>
          </cell>
          <cell r="S71">
            <v>1.6234408240070251E-2</v>
          </cell>
          <cell r="Y71" t="str">
            <v>Холодное водоснабжение</v>
          </cell>
          <cell r="AD71">
            <v>1.6234408240070251E-2</v>
          </cell>
        </row>
        <row r="72">
          <cell r="B72" t="str">
            <v>Вывоз бытовых стоков</v>
          </cell>
          <cell r="G72">
            <v>1.4956050577089896E-4</v>
          </cell>
          <cell r="N72" t="str">
            <v>Вывоз бытовых стоков</v>
          </cell>
          <cell r="S72">
            <v>1.4956050577089896E-4</v>
          </cell>
          <cell r="Y72" t="str">
            <v>Вывоз бытовых стоков</v>
          </cell>
          <cell r="AD72">
            <v>1.4956050577089896E-4</v>
          </cell>
        </row>
        <row r="73">
          <cell r="B73" t="str">
            <v>Вывоз ТКО</v>
          </cell>
          <cell r="N73" t="str">
            <v>Вывоз ТКО</v>
          </cell>
          <cell r="S73">
            <v>1.394758620964537E-4</v>
          </cell>
          <cell r="Y73" t="str">
            <v>Вывоз ТКО</v>
          </cell>
        </row>
        <row r="76">
          <cell r="B76" t="str">
            <v>Техническое обслуживание и регламентно-профилактический ремонт систем охранно-тревожной сигнализации</v>
          </cell>
          <cell r="G76">
            <v>4.2731573077399699E-6</v>
          </cell>
          <cell r="N76" t="str">
            <v>Техническое обслуживание и регламентно-профилактический ремонт систем охранно-тревожной сигнализации</v>
          </cell>
          <cell r="S76">
            <v>4.2731573077399699E-6</v>
          </cell>
          <cell r="Y76" t="str">
            <v>Техническое обслуживание и регламентно-профилактический ремонт систем охранно-тревожной сигнализации</v>
          </cell>
          <cell r="AD76">
            <v>4.2731573077399699E-6</v>
          </cell>
        </row>
        <row r="77">
          <cell r="B77" t="str">
            <v>Проведение текущего ремонта</v>
          </cell>
          <cell r="G77">
            <v>4.2731573077399699E-6</v>
          </cell>
          <cell r="N77" t="str">
            <v>Проведение текущего ремонта (строительные материалы)</v>
          </cell>
          <cell r="S77">
            <v>4.2731573077399699E-6</v>
          </cell>
          <cell r="Y77" t="str">
            <v>Проведение текущего ремонта (строительные материалы)</v>
          </cell>
          <cell r="AD77">
            <v>4.2731573077399699E-6</v>
          </cell>
        </row>
        <row r="78">
          <cell r="B78" t="str">
            <v>Обслуживание тревожной кнопки</v>
          </cell>
          <cell r="G78">
            <v>4.2731573077399699E-6</v>
          </cell>
          <cell r="N78" t="str">
            <v>Обслуживание тревожной кнопки</v>
          </cell>
          <cell r="S78">
            <v>4.2731573077399699E-6</v>
          </cell>
          <cell r="Y78" t="str">
            <v>Обслуживание тревожной кнопки</v>
          </cell>
          <cell r="AD78">
            <v>4.2731573077399699E-6</v>
          </cell>
        </row>
        <row r="79">
          <cell r="B79" t="str">
            <v>Уборка территории от снега, заливка катков</v>
          </cell>
          <cell r="G79">
            <v>4.2731573077399699E-6</v>
          </cell>
          <cell r="N79" t="str">
            <v>Уборка территории от снега, заливка катков</v>
          </cell>
          <cell r="S79">
            <v>4.2731573077399699E-6</v>
          </cell>
          <cell r="Y79" t="str">
            <v>Уборка территории от снега, заливка катков</v>
          </cell>
          <cell r="AD79">
            <v>4.2731573077399699E-6</v>
          </cell>
        </row>
        <row r="80">
          <cell r="B80" t="str">
            <v>Дератизация и дезинфекция</v>
          </cell>
          <cell r="G80">
            <v>4.2731573077399699E-6</v>
          </cell>
          <cell r="N80" t="str">
            <v>Дератизация и дезинфекция</v>
          </cell>
          <cell r="S80">
            <v>4.2731573077399699E-6</v>
          </cell>
          <cell r="Y80" t="str">
            <v>Дератизация и дезинфекция</v>
          </cell>
          <cell r="AD80">
            <v>4.2731573077399699E-6</v>
          </cell>
        </row>
        <row r="81">
          <cell r="B81" t="str">
            <v xml:space="preserve">Аварийно-диспетчерское обслуживание </v>
          </cell>
          <cell r="G81">
            <v>4.2731573077399699E-6</v>
          </cell>
          <cell r="N81" t="str">
            <v xml:space="preserve">Аварийно-диспетчерское обслуживание </v>
          </cell>
          <cell r="S81">
            <v>4.2731573077399699E-6</v>
          </cell>
          <cell r="Y81" t="str">
            <v xml:space="preserve">Аварийно-диспетчерское обслуживание </v>
          </cell>
          <cell r="AD81">
            <v>4.2731573077399699E-6</v>
          </cell>
        </row>
        <row r="82">
          <cell r="B82" t="str">
            <v xml:space="preserve">Поверка тепловодосчетчиков </v>
          </cell>
          <cell r="G82">
            <v>4.2731573077399699E-6</v>
          </cell>
          <cell r="N82" t="str">
            <v xml:space="preserve">Поверка тепловодосчетчиков </v>
          </cell>
          <cell r="S82">
            <v>4.2731573077399699E-6</v>
          </cell>
          <cell r="Y82" t="str">
            <v xml:space="preserve">Поверка тепловодосчетчиков </v>
          </cell>
          <cell r="AD82">
            <v>4.2731573077399699E-6</v>
          </cell>
        </row>
        <row r="83">
          <cell r="B83" t="str">
            <v>Годовое техобслуживание узлов учета тепловодоснабжения (ООО Теплоучет)</v>
          </cell>
          <cell r="G83">
            <v>4.2731573077399699E-6</v>
          </cell>
          <cell r="N83" t="str">
            <v>Годовое техобслуживание узлов учета тепловодоснабжения (ООО Теплоучет)</v>
          </cell>
          <cell r="S83">
            <v>4.2731573077399699E-6</v>
          </cell>
          <cell r="Y83" t="str">
            <v>Годовое техобслуживание узлов учета тепловодоснабжения (ООО Теплоучет)</v>
          </cell>
          <cell r="AD83">
            <v>4.2731573077399699E-6</v>
          </cell>
        </row>
        <row r="84">
          <cell r="B84" t="str">
            <v>ТО Автотранспорта</v>
          </cell>
          <cell r="G84">
            <v>4.2731573077399699E-6</v>
          </cell>
          <cell r="N84" t="str">
            <v>ТО Автотранспорта</v>
          </cell>
          <cell r="S84">
            <v>4.2731573077399699E-6</v>
          </cell>
          <cell r="Y84" t="str">
            <v>ТО Автотранспорта</v>
          </cell>
          <cell r="AD84">
            <v>4.2731573077399699E-6</v>
          </cell>
        </row>
        <row r="85">
          <cell r="B85" t="str">
            <v>Работы по замене гнутых поперечин на хоккейной коробке п. Тея</v>
          </cell>
          <cell r="G85">
            <v>4.2731573077399699E-6</v>
          </cell>
          <cell r="N85" t="str">
            <v>Работы по замене гнутых поперечин на хоккейной коробке п. Тея</v>
          </cell>
          <cell r="S85">
            <v>4.2731573077399699E-6</v>
          </cell>
          <cell r="Y85" t="str">
            <v>Работы по замене гнутых поперечин на хоккейной коробке п. Тея</v>
          </cell>
          <cell r="AD85">
            <v>4.2731573077399699E-6</v>
          </cell>
        </row>
        <row r="86">
          <cell r="B86" t="str">
            <v>Промывка и опрессовка систем отопления</v>
          </cell>
          <cell r="G86">
            <v>4.2731573077399699E-6</v>
          </cell>
          <cell r="N86" t="str">
            <v>Промывка и опрессовка систем отопления</v>
          </cell>
          <cell r="S86">
            <v>4.2731573077399699E-6</v>
          </cell>
          <cell r="Y86" t="str">
            <v>Промывка и опрессовка систем отопления</v>
          </cell>
          <cell r="AD86">
            <v>4.2731573077399699E-6</v>
          </cell>
        </row>
        <row r="94">
          <cell r="B94" t="str">
            <v>Абонентская связь</v>
          </cell>
          <cell r="G94">
            <v>8.5468259225230232E-6</v>
          </cell>
          <cell r="N94" t="str">
            <v>Абонентская связь</v>
          </cell>
          <cell r="S94">
            <v>8.5468259225230232E-6</v>
          </cell>
          <cell r="Y94" t="str">
            <v>Абонентская связь</v>
          </cell>
          <cell r="AD94">
            <v>7.1428571428571425E-2</v>
          </cell>
        </row>
        <row r="95">
          <cell r="B95" t="str">
            <v>Интернет</v>
          </cell>
          <cell r="G95">
            <v>4.2904768807073486E-6</v>
          </cell>
          <cell r="N95" t="str">
            <v>Интернет</v>
          </cell>
          <cell r="S95">
            <v>4.2255810173898909E-6</v>
          </cell>
          <cell r="Y95" t="str">
            <v>Интернет</v>
          </cell>
          <cell r="AD95">
            <v>0</v>
          </cell>
        </row>
        <row r="96">
          <cell r="B96" t="str">
            <v>Иные услуги связи</v>
          </cell>
          <cell r="G96">
            <v>4.2904768807073486E-6</v>
          </cell>
          <cell r="N96" t="str">
            <v>Иные услуги связи</v>
          </cell>
          <cell r="S96">
            <v>4.2255810173898909E-6</v>
          </cell>
          <cell r="Y96" t="str">
            <v>Иные услуги связи</v>
          </cell>
          <cell r="AD96">
            <v>0</v>
          </cell>
        </row>
        <row r="99">
          <cell r="B99" t="str">
            <v>Оплата грузовых перевозок по доставке грузов</v>
          </cell>
          <cell r="G99">
            <v>4.2731573077399699E-6</v>
          </cell>
          <cell r="N99" t="str">
            <v>Оплата грузовых перевозок по доставке грузов</v>
          </cell>
          <cell r="S99">
            <v>4.2731573077399699E-6</v>
          </cell>
          <cell r="Y99" t="str">
            <v>Оплата грузовых перевозок по доставке грузов</v>
          </cell>
          <cell r="AD99">
            <v>4.2731573077399699E-6</v>
          </cell>
        </row>
        <row r="100">
          <cell r="B100" t="str">
            <v>Спецрейсы (спортивно-массовые мероприятия)</v>
          </cell>
          <cell r="G100">
            <v>4.2731573077399699E-6</v>
          </cell>
          <cell r="N100" t="str">
            <v>Спецрейсы (спортивно-массовые мероприятия)</v>
          </cell>
          <cell r="S100">
            <v>4.2731573077399699E-6</v>
          </cell>
          <cell r="Y100" t="str">
            <v>Спецрейсы (спортивно-массовые мероприятия)</v>
          </cell>
          <cell r="AD100">
            <v>4.2731573077399699E-6</v>
          </cell>
        </row>
        <row r="101">
          <cell r="B101" t="str">
            <v>Оплата проезда работников в командировку и обратно</v>
          </cell>
          <cell r="G101">
            <v>4.2731573077399699E-6</v>
          </cell>
          <cell r="N101" t="str">
            <v>Оплата проезда работников в командировку и обратно</v>
          </cell>
          <cell r="S101">
            <v>4.2731573077399699E-6</v>
          </cell>
          <cell r="Y101" t="str">
            <v>Оплата проезда работников в командировку и обратно</v>
          </cell>
          <cell r="AD101">
            <v>4.2731573077399699E-6</v>
          </cell>
        </row>
        <row r="104">
          <cell r="B104" t="str">
            <v>Директор</v>
          </cell>
          <cell r="G104">
            <v>4.2731573077399699E-6</v>
          </cell>
          <cell r="N104" t="str">
            <v>Директор</v>
          </cell>
          <cell r="S104">
            <v>4.2731573077399699E-6</v>
          </cell>
          <cell r="Y104" t="str">
            <v>Директор</v>
          </cell>
          <cell r="AD104">
            <v>4.2731573077399699E-6</v>
          </cell>
        </row>
        <row r="105">
          <cell r="B105" t="str">
            <v>Зам.директора по уч восп. работе</v>
          </cell>
          <cell r="G105">
            <v>8.5463146154799399E-6</v>
          </cell>
          <cell r="N105" t="str">
            <v>Заместитель директора по учебно  воспитательной работе</v>
          </cell>
          <cell r="S105">
            <v>8.5463146154799399E-6</v>
          </cell>
          <cell r="Y105" t="str">
            <v>Заместитель директора по учебно  воспитательной работе</v>
          </cell>
          <cell r="AD105">
            <v>8.5463146154799399E-6</v>
          </cell>
        </row>
        <row r="106">
          <cell r="B106" t="str">
            <v>Зам.директора по АХЧ</v>
          </cell>
          <cell r="G106">
            <v>8.5463146154799399E-6</v>
          </cell>
          <cell r="N106" t="str">
            <v>Зам.директора по АХЧ</v>
          </cell>
          <cell r="S106">
            <v>8.5463146154799399E-6</v>
          </cell>
          <cell r="Y106" t="str">
            <v>Зам.директора по АХЧ</v>
          </cell>
          <cell r="AD106">
            <v>8.5463146154799399E-6</v>
          </cell>
        </row>
        <row r="107">
          <cell r="B107" t="str">
            <v>Делопроизводитель</v>
          </cell>
          <cell r="G107">
            <v>4.2731573077399699E-6</v>
          </cell>
          <cell r="N107" t="str">
            <v>Делопроизводитель</v>
          </cell>
          <cell r="S107">
            <v>4.2731573077399699E-6</v>
          </cell>
          <cell r="Y107" t="str">
            <v>Делопроизводитель</v>
          </cell>
          <cell r="AD107">
            <v>4.2731573077399699E-6</v>
          </cell>
        </row>
        <row r="108">
          <cell r="B108" t="str">
            <v>Водитель</v>
          </cell>
          <cell r="G108">
            <v>4.2731573077399699E-6</v>
          </cell>
          <cell r="N108" t="str">
            <v>Водитель</v>
          </cell>
          <cell r="S108">
            <v>4.2731573077399699E-6</v>
          </cell>
          <cell r="Y108" t="str">
            <v>Водитель</v>
          </cell>
          <cell r="AD108">
            <v>4.2731573077399699E-6</v>
          </cell>
        </row>
        <row r="109">
          <cell r="B109" t="str">
            <v>Рабочий по обслуживанию и ремонту зданий</v>
          </cell>
          <cell r="G109">
            <v>2.5638943846439815E-5</v>
          </cell>
          <cell r="N109" t="str">
            <v>Рабочий по обслуживанию и ремонту зданий</v>
          </cell>
          <cell r="S109">
            <v>2.5638943846439818E-5</v>
          </cell>
          <cell r="Y109" t="str">
            <v>Рабочий по обслуживанию и ремонту зданий</v>
          </cell>
          <cell r="AD109">
            <v>2.5638943846439818E-5</v>
          </cell>
        </row>
        <row r="110">
          <cell r="B110" t="str">
            <v>Гардеробщик</v>
          </cell>
          <cell r="G110">
            <v>4.2731573077399699E-6</v>
          </cell>
          <cell r="N110" t="str">
            <v>Гардеробщик</v>
          </cell>
          <cell r="S110">
            <v>4.2731573077399699E-6</v>
          </cell>
          <cell r="Y110" t="str">
            <v>Гардеробщик</v>
          </cell>
          <cell r="AD110">
            <v>4.2731573077399699E-6</v>
          </cell>
        </row>
        <row r="111">
          <cell r="B111" t="str">
            <v>Строж</v>
          </cell>
          <cell r="G111">
            <v>6.4097359616099547E-5</v>
          </cell>
          <cell r="N111" t="str">
            <v>Строж</v>
          </cell>
          <cell r="S111">
            <v>6.4097359616099547E-5</v>
          </cell>
          <cell r="Y111" t="str">
            <v>Строж</v>
          </cell>
          <cell r="AD111">
            <v>6.4097359616099547E-5</v>
          </cell>
        </row>
        <row r="112">
          <cell r="B112" t="str">
            <v>Дворник</v>
          </cell>
          <cell r="G112">
            <v>2.1365786538699849E-5</v>
          </cell>
          <cell r="N112" t="str">
            <v>Дворник</v>
          </cell>
          <cell r="S112">
            <v>2.1365786538699849E-5</v>
          </cell>
          <cell r="Y112" t="str">
            <v>Дворник</v>
          </cell>
          <cell r="AD112">
            <v>2.1365786538699845E-5</v>
          </cell>
        </row>
        <row r="113">
          <cell r="B113" t="str">
            <v>Уборщик</v>
          </cell>
          <cell r="G113">
            <v>3.4185258461919759E-5</v>
          </cell>
          <cell r="N113" t="str">
            <v>Уборщик служебных помещений</v>
          </cell>
          <cell r="S113">
            <v>3.4185258461919759E-5</v>
          </cell>
          <cell r="Y113" t="str">
            <v>Уборщик служебных помещений</v>
          </cell>
          <cell r="AD113">
            <v>3.4185258461919759E-5</v>
          </cell>
        </row>
        <row r="114">
          <cell r="B114" t="str">
            <v>Вахтер</v>
          </cell>
          <cell r="G114">
            <v>4.2731573077399699E-6</v>
          </cell>
          <cell r="N114" t="str">
            <v>Вахтер</v>
          </cell>
          <cell r="S114">
            <v>4.2731573077399699E-6</v>
          </cell>
          <cell r="Y114" t="str">
            <v>Вахтер</v>
          </cell>
          <cell r="AD114">
            <v>4.2731573077399699E-6</v>
          </cell>
        </row>
        <row r="117">
          <cell r="B117" t="str">
            <v>Медикаменты</v>
          </cell>
          <cell r="G117">
            <v>4.2731573077399699E-6</v>
          </cell>
          <cell r="N117" t="str">
            <v>Медикаменты</v>
          </cell>
          <cell r="O117" t="str">
            <v>договор (сумма в год)</v>
          </cell>
          <cell r="S117">
            <v>4.2731573077399699E-6</v>
          </cell>
          <cell r="Y117" t="str">
            <v>Медикаменты</v>
          </cell>
          <cell r="AD117">
            <v>4.2731573077399699E-6</v>
          </cell>
        </row>
        <row r="118">
          <cell r="B118" t="str">
            <v>Демеркуризация отработанных ламп</v>
          </cell>
          <cell r="G118">
            <v>4.2731573077399699E-6</v>
          </cell>
          <cell r="N118" t="str">
            <v>Демеркуризация отработанных ламп</v>
          </cell>
          <cell r="O118" t="str">
            <v>договор (сумма в год)</v>
          </cell>
          <cell r="S118">
            <v>4.2731573077399699E-6</v>
          </cell>
          <cell r="Y118" t="str">
            <v>Демеркуризация отработанных ламп</v>
          </cell>
          <cell r="AD118">
            <v>4.2731573077399699E-6</v>
          </cell>
        </row>
        <row r="119">
          <cell r="B119" t="str">
            <v>Обучение персонала</v>
          </cell>
          <cell r="G119">
            <v>4.2731573077399699E-6</v>
          </cell>
          <cell r="N119" t="str">
            <v>Обучение персонала</v>
          </cell>
          <cell r="O119" t="str">
            <v>договор (сумма в год)</v>
          </cell>
          <cell r="S119">
            <v>4.2731573077399699E-6</v>
          </cell>
          <cell r="Y119" t="str">
            <v>Обучение персонала</v>
          </cell>
          <cell r="AD119">
            <v>4.2731573077399699E-6</v>
          </cell>
        </row>
        <row r="120">
          <cell r="B120" t="str">
            <v>Продление лицензии программного обеспечения</v>
          </cell>
          <cell r="G120">
            <v>4.2731573077399699E-6</v>
          </cell>
          <cell r="N120" t="str">
            <v>Продление лицензии программного обеспечения</v>
          </cell>
          <cell r="O120" t="str">
            <v>договор (сумма в год)</v>
          </cell>
          <cell r="S120">
            <v>4.2731573077399699E-6</v>
          </cell>
          <cell r="Y120" t="str">
            <v>Продление лицензии программного обеспечения</v>
          </cell>
          <cell r="AD120">
            <v>4.2731573077399699E-6</v>
          </cell>
        </row>
        <row r="121">
          <cell r="B121" t="str">
            <v>Услуги центра СЭС</v>
          </cell>
          <cell r="G121">
            <v>4.2731573077399699E-6</v>
          </cell>
          <cell r="N121" t="str">
            <v>Услуги центра СЭС</v>
          </cell>
          <cell r="O121" t="str">
            <v>договор (сумма в год)</v>
          </cell>
          <cell r="S121">
            <v>4.2731573077399699E-6</v>
          </cell>
          <cell r="Y121" t="str">
            <v>Услуги центра СЭС</v>
          </cell>
          <cell r="AD121">
            <v>4.2731573077399699E-6</v>
          </cell>
        </row>
        <row r="122">
          <cell r="B122" t="str">
            <v>Замена технического паспорта</v>
          </cell>
          <cell r="G122">
            <v>4.2731573077399699E-6</v>
          </cell>
          <cell r="N122" t="str">
            <v>Замена технического паспорта</v>
          </cell>
          <cell r="O122" t="str">
            <v>договор (сумма в год)</v>
          </cell>
          <cell r="S122">
            <v>4.2731573077399699E-6</v>
          </cell>
          <cell r="Y122" t="str">
            <v>Замена технического паспорта</v>
          </cell>
          <cell r="AD122">
            <v>4.2731573077399699E-6</v>
          </cell>
        </row>
        <row r="123">
          <cell r="B123" t="str">
            <v>Налоги, госпошлина</v>
          </cell>
          <cell r="G123">
            <v>4.2731573077399699E-6</v>
          </cell>
          <cell r="N123" t="str">
            <v>Налоги, госпошлина</v>
          </cell>
          <cell r="O123" t="str">
            <v>договор (сумма в год)</v>
          </cell>
          <cell r="S123">
            <v>4.2731573077399699E-6</v>
          </cell>
          <cell r="Y123" t="str">
            <v>Госпошлина</v>
          </cell>
          <cell r="AD123">
            <v>4.2731573077399699E-6</v>
          </cell>
        </row>
        <row r="124">
          <cell r="B124" t="str">
            <v>пособие по уходу за ребенком до 3-х лет</v>
          </cell>
          <cell r="G124">
            <v>4.2731573077399699E-6</v>
          </cell>
          <cell r="N124" t="str">
            <v>пособие по уходу за ребенком до 3-х лет</v>
          </cell>
          <cell r="O124" t="str">
            <v>договор (сумма в год)</v>
          </cell>
          <cell r="S124">
            <v>4.2731573077399699E-6</v>
          </cell>
          <cell r="Y124" t="str">
            <v>пособие по уходу за ребенком до 3-х лет</v>
          </cell>
          <cell r="AD124">
            <v>4.2731573077399699E-6</v>
          </cell>
        </row>
        <row r="125">
          <cell r="B125" t="str">
            <v>Медосмотр административного  и младшего обслуживающего персонала</v>
          </cell>
          <cell r="G125">
            <v>8.5463146154799395E-5</v>
          </cell>
          <cell r="N125" t="str">
            <v>Медосмотр административного  и младшего обслуживающего персонала</v>
          </cell>
          <cell r="O125" t="str">
            <v>чел.</v>
          </cell>
          <cell r="S125">
            <v>8.5463146154799395E-5</v>
          </cell>
          <cell r="Y125" t="str">
            <v>Медосмотр административного  и младшего обслуживающего персонала</v>
          </cell>
          <cell r="AD125">
            <v>8.5463146154799382E-5</v>
          </cell>
        </row>
        <row r="126">
          <cell r="B126" t="str">
            <v>Проведение военно-полевых сборов</v>
          </cell>
          <cell r="G126">
            <v>4.2731573077399699E-6</v>
          </cell>
          <cell r="N126" t="str">
            <v>Проведение военно-полевых сборов</v>
          </cell>
          <cell r="O126" t="str">
            <v>договор (сумма в год)</v>
          </cell>
          <cell r="S126">
            <v>4.2731573077399699E-6</v>
          </cell>
          <cell r="Y126" t="str">
            <v>Проведение военно-полевых сборов</v>
          </cell>
          <cell r="AD126">
            <v>4.2731573077399699E-6</v>
          </cell>
        </row>
        <row r="127">
          <cell r="B127" t="str">
            <v>Продукты питания</v>
          </cell>
          <cell r="G127">
            <v>4.2731573077399699E-6</v>
          </cell>
          <cell r="N127" t="str">
            <v>Продукты питания</v>
          </cell>
          <cell r="O127" t="str">
            <v>договор (сумма в год)</v>
          </cell>
          <cell r="S127">
            <v>4.2731573077399699E-6</v>
          </cell>
          <cell r="Y127" t="str">
            <v>Продукты питания</v>
          </cell>
          <cell r="AD127">
            <v>4.2731573077399699E-6</v>
          </cell>
        </row>
        <row r="128">
          <cell r="B128" t="str">
            <v>Подписка на периодические издания</v>
          </cell>
          <cell r="G128">
            <v>4.2731573077399699E-6</v>
          </cell>
          <cell r="N128" t="str">
            <v>Подписка на периодические издания</v>
          </cell>
          <cell r="O128" t="str">
            <v>договор (сумма в год)</v>
          </cell>
          <cell r="S128">
            <v>4.2731573077399699E-6</v>
          </cell>
          <cell r="Y128" t="str">
            <v>Подписка на периодические издания</v>
          </cell>
          <cell r="AD128">
            <v>4.2731573077399699E-6</v>
          </cell>
        </row>
        <row r="129">
          <cell r="B129" t="str">
            <v>Горючесмазочные вещества</v>
          </cell>
          <cell r="G129">
            <v>4.2731573077399699E-6</v>
          </cell>
          <cell r="N129" t="str">
            <v>Горючесмазочные вещества</v>
          </cell>
          <cell r="O129" t="str">
            <v>договор (сумма в год)</v>
          </cell>
          <cell r="S129">
            <v>4.2731573077399699E-6</v>
          </cell>
          <cell r="Y129" t="str">
            <v>Горючесмазочные вещества</v>
          </cell>
          <cell r="AD129">
            <v>4.2731573077399699E-6</v>
          </cell>
        </row>
        <row r="130">
          <cell r="B130" t="str">
            <v>Канцелярия , запасные части к оргтехнике, автотранспорту</v>
          </cell>
          <cell r="G130">
            <v>4.2731573077399699E-6</v>
          </cell>
          <cell r="N130" t="str">
            <v>Канцелярия , запасные части к оргтехнике, автотранспорту</v>
          </cell>
          <cell r="O130" t="str">
            <v>договор (сумма в год)</v>
          </cell>
          <cell r="S130">
            <v>4.2731573077399699E-6</v>
          </cell>
          <cell r="Y130" t="str">
            <v>Расходные материалы , запасные части к оргтехнике, автотранспорту</v>
          </cell>
          <cell r="AD130">
            <v>4.2731573077399699E-6</v>
          </cell>
        </row>
        <row r="131">
          <cell r="B131" t="str">
            <v>Мягкий инвентарь (подушки , постельное )</v>
          </cell>
          <cell r="G131">
            <v>4.2731573077399699E-6</v>
          </cell>
          <cell r="N131" t="str">
            <v>Мягкий инвентарь (подушки , постельное )</v>
          </cell>
          <cell r="O131" t="str">
            <v>договор (сумма в год)</v>
          </cell>
          <cell r="S131">
            <v>4.2731573077399699E-6</v>
          </cell>
          <cell r="Y131" t="str">
            <v>Мягкий инвентарь (подушки , постельное )</v>
          </cell>
          <cell r="AD131">
            <v>4.2731573077399699E-6</v>
          </cell>
        </row>
        <row r="132">
          <cell r="B132" t="str">
            <v>Организация военно-полевых сборов</v>
          </cell>
          <cell r="G132">
            <v>4.2731573077399699E-6</v>
          </cell>
          <cell r="N132" t="str">
            <v>Организация военно-полевых сборов</v>
          </cell>
          <cell r="O132" t="str">
            <v>договор (сумма в год)</v>
          </cell>
          <cell r="S132">
            <v>4.2731573077399699E-6</v>
          </cell>
          <cell r="Y132" t="str">
            <v>Организация военно-полевых сборов</v>
          </cell>
          <cell r="AD132">
            <v>4.2731573077399699E-6</v>
          </cell>
        </row>
        <row r="133">
          <cell r="B133" t="str">
            <v>Средства индивидуальной защиты</v>
          </cell>
          <cell r="G133">
            <v>4.2731573077399699E-6</v>
          </cell>
          <cell r="N133" t="str">
            <v>Средства индивидуальной защиты</v>
          </cell>
          <cell r="O133" t="str">
            <v xml:space="preserve"> (сумма в год)</v>
          </cell>
          <cell r="S133">
            <v>4.2731573077399699E-6</v>
          </cell>
          <cell r="Y133" t="str">
            <v>Прочие материальные запасы</v>
          </cell>
          <cell r="AD133">
            <v>4.2731573077399699E-6</v>
          </cell>
        </row>
        <row r="134">
          <cell r="B134" t="str">
            <v>Услуги СЕМИС</v>
          </cell>
          <cell r="G134">
            <v>4.2731573077399699E-6</v>
          </cell>
          <cell r="N134" t="str">
            <v>Услуги СЕМИС</v>
          </cell>
          <cell r="O134" t="str">
            <v>договор (сумма в год)</v>
          </cell>
          <cell r="S134">
            <v>4.2731573077399699E-6</v>
          </cell>
          <cell r="Y134" t="str">
            <v>Услуги СЕМИС</v>
          </cell>
          <cell r="AD134">
            <v>4.2731573077399699E-6</v>
          </cell>
        </row>
        <row r="135">
          <cell r="B135" t="str">
            <v>Экспертиза огнезащитной обработки</v>
          </cell>
          <cell r="G135">
            <v>4.2731573077399699E-6</v>
          </cell>
          <cell r="N135" t="str">
            <v>Экспертиза огнезащитной обработки</v>
          </cell>
          <cell r="O135" t="str">
            <v>договор (сумма в год)</v>
          </cell>
          <cell r="S135">
            <v>4.2731573077399699E-6</v>
          </cell>
          <cell r="Y135" t="str">
            <v>Экспертиза огнезащитной обработки</v>
          </cell>
          <cell r="AD135">
            <v>4.2731573077399699E-6</v>
          </cell>
        </row>
        <row r="136">
          <cell r="B136" t="str">
            <v>Проведения испытаний устройств заземления и изоляции электросетей</v>
          </cell>
          <cell r="G136">
            <v>4.2731573077399699E-6</v>
          </cell>
          <cell r="N136" t="str">
            <v>Проведения испытаний устройств заземления и изоляции электросетей</v>
          </cell>
          <cell r="O136" t="str">
            <v>договор (сумма в год)</v>
          </cell>
          <cell r="S136">
            <v>4.2731573077399699E-6</v>
          </cell>
          <cell r="Y136" t="str">
            <v>Проведения испытаний устройств заземления и изоляции электросетей</v>
          </cell>
          <cell r="AD136">
            <v>4.2731573077399699E-6</v>
          </cell>
        </row>
        <row r="137">
          <cell r="B137" t="str">
            <v xml:space="preserve">Обслуживание системы наружного видеонаблюдения </v>
          </cell>
          <cell r="G137">
            <v>4.2731573077399699E-6</v>
          </cell>
          <cell r="N137" t="str">
            <v xml:space="preserve">Обслуживание системы наружного видеонаблюдения </v>
          </cell>
          <cell r="O137" t="str">
            <v>договор (сумма в год)</v>
          </cell>
          <cell r="S137">
            <v>4.2731573077399699E-6</v>
          </cell>
          <cell r="Y137" t="str">
            <v xml:space="preserve">Обслуживание системы наружного видеонаблюдения </v>
          </cell>
          <cell r="AD137">
            <v>4.2731573077399699E-6</v>
          </cell>
        </row>
        <row r="138">
          <cell r="B138" t="str">
            <v>Испытания диэлектрических бот</v>
          </cell>
          <cell r="G138">
            <v>4.2731573077399699E-6</v>
          </cell>
          <cell r="N138" t="str">
            <v>Испытания диэлектрических бот</v>
          </cell>
          <cell r="O138" t="str">
            <v>договор (сумма в год)</v>
          </cell>
          <cell r="S138">
            <v>4.2731573077399699E-6</v>
          </cell>
          <cell r="Y138" t="str">
            <v>Испытания диэлектрических бот</v>
          </cell>
          <cell r="AD138">
            <v>4.2731573077399699E-6</v>
          </cell>
        </row>
        <row r="139">
          <cell r="B139" t="str">
            <v>Организация военно-полевых сборов</v>
          </cell>
          <cell r="G139">
            <v>4.2731573077399699E-6</v>
          </cell>
          <cell r="N139" t="str">
            <v>Организация военно-полевых сборов</v>
          </cell>
          <cell r="O139" t="str">
            <v>договор (сумма в год)</v>
          </cell>
          <cell r="S139">
            <v>4.2731573077399699E-6</v>
          </cell>
          <cell r="Y139" t="str">
            <v>Питание на военно-полевых сборах</v>
          </cell>
          <cell r="AD139">
            <v>4.2731573077399699E-6</v>
          </cell>
        </row>
        <row r="140">
          <cell r="B140" t="str">
            <v>Аттестация условий рабочих мест</v>
          </cell>
          <cell r="G140">
            <v>4.2731573077399699E-6</v>
          </cell>
          <cell r="N140" t="str">
            <v>Аттестация условий рабочих мест</v>
          </cell>
          <cell r="O140" t="str">
            <v>договор (сумма в год)</v>
          </cell>
          <cell r="S140">
            <v>4.2731573077399699E-6</v>
          </cell>
          <cell r="Y140" t="str">
            <v>Аттестация условий рабочих мест</v>
          </cell>
          <cell r="AD140">
            <v>4.2731573077399699E-6</v>
          </cell>
        </row>
        <row r="141">
          <cell r="B141" t="str">
            <v>Хоз.товары (дезинфицирующие, моющие средства)</v>
          </cell>
          <cell r="G141">
            <v>4.2731573077399699E-6</v>
          </cell>
          <cell r="N141" t="str">
            <v>Хоз.товары (дезинфицирующие, моющие средства)</v>
          </cell>
          <cell r="O141" t="str">
            <v>договор (сумма в год)</v>
          </cell>
          <cell r="S141">
            <v>4.2731573077399699E-6</v>
          </cell>
          <cell r="Y141" t="str">
            <v>Хоз.товары (дезинфицирующие, моющие средства)</v>
          </cell>
          <cell r="AD141">
            <v>4.2731573077399699E-6</v>
          </cell>
        </row>
      </sheetData>
      <sheetData sheetId="3">
        <row r="5">
          <cell r="B5">
            <v>48.820501855947121</v>
          </cell>
          <cell r="E5">
            <v>17.589722330238086</v>
          </cell>
          <cell r="F5">
            <v>6.8148306334101072</v>
          </cell>
          <cell r="L5">
            <v>211.01522985579888</v>
          </cell>
        </row>
        <row r="6">
          <cell r="B6">
            <v>86.88259438587896</v>
          </cell>
          <cell r="E6">
            <v>17.589722330238086</v>
          </cell>
          <cell r="F6">
            <v>6.8148306334101072</v>
          </cell>
          <cell r="L6">
            <v>211.21296338845613</v>
          </cell>
        </row>
        <row r="7">
          <cell r="B7">
            <v>17193.52353802817</v>
          </cell>
          <cell r="E7">
            <v>17.589722330238086</v>
          </cell>
          <cell r="F7">
            <v>6.8148306334101072</v>
          </cell>
          <cell r="L7">
            <v>20668.869523529676</v>
          </cell>
        </row>
      </sheetData>
      <sheetData sheetId="4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НН физ.спорт ДЮСШ"/>
      <sheetName val="расчет"/>
      <sheetName val="расчет гто"/>
      <sheetName val="Для ФУ "/>
      <sheetName val="ИТОГО БНЗ"/>
    </sheetNames>
    <sheetDataSet>
      <sheetData sheetId="0" refreshError="1"/>
      <sheetData sheetId="1">
        <row r="8">
          <cell r="G8">
            <v>0.14163177642022226</v>
          </cell>
        </row>
        <row r="41">
          <cell r="S41">
            <v>0</v>
          </cell>
        </row>
        <row r="42">
          <cell r="S42">
            <v>0</v>
          </cell>
        </row>
        <row r="43">
          <cell r="S43">
            <v>0</v>
          </cell>
        </row>
        <row r="46">
          <cell r="S46" t="str">
            <v>Норма (шт.)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НН предпроф ДЮСШ"/>
      <sheetName val="НН физ.спорт ДЮСШ"/>
      <sheetName val="расчет"/>
      <sheetName val="ИТОГО БНЗ"/>
    </sheetNames>
    <sheetDataSet>
      <sheetData sheetId="0" refreshError="1"/>
      <sheetData sheetId="1" refreshError="1"/>
      <sheetData sheetId="2" refreshError="1">
        <row r="8">
          <cell r="G8">
            <v>0.13641375839508529</v>
          </cell>
        </row>
        <row r="10">
          <cell r="S10">
            <v>5.8899204244031835E-3</v>
          </cell>
        </row>
        <row r="101">
          <cell r="O101" t="str">
            <v>количество работников, чел.</v>
          </cell>
        </row>
      </sheetData>
      <sheetData sheetId="3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НН физ.спорт ДЮСШ"/>
      <sheetName val="расчет"/>
      <sheetName val="ИТОГО БНЗ"/>
      <sheetName val="расчет гто"/>
    </sheetNames>
    <sheetDataSet>
      <sheetData sheetId="0" refreshError="1"/>
      <sheetData sheetId="1">
        <row r="8">
          <cell r="G8">
            <v>0.12873908712062748</v>
          </cell>
        </row>
        <row r="41">
          <cell r="S41">
            <v>0</v>
          </cell>
        </row>
        <row r="42">
          <cell r="S42">
            <v>0</v>
          </cell>
        </row>
        <row r="43">
          <cell r="S43">
            <v>0</v>
          </cell>
        </row>
        <row r="46">
          <cell r="S46" t="str">
            <v>Норма (шт.)</v>
          </cell>
        </row>
      </sheetData>
      <sheetData sheetId="2" refreshError="1"/>
      <sheetData sheetId="3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НН физ.спорт ДЮСШ"/>
      <sheetName val="расчет"/>
      <sheetName val="расчет гто"/>
      <sheetName val="Для ФУ "/>
      <sheetName val="ИТОГО БНЗ"/>
    </sheetNames>
    <sheetDataSet>
      <sheetData sheetId="0" refreshError="1"/>
      <sheetData sheetId="1" refreshError="1">
        <row r="8">
          <cell r="G8">
            <v>0.16834205691575119</v>
          </cell>
        </row>
        <row r="54">
          <cell r="G54">
            <v>1.8746953620036746E-6</v>
          </cell>
        </row>
        <row r="55">
          <cell r="G55">
            <v>1.8746953620036746E-6</v>
          </cell>
        </row>
        <row r="56">
          <cell r="G56">
            <v>1.8746953620036746E-6</v>
          </cell>
        </row>
        <row r="57">
          <cell r="G57">
            <v>1.8746953620036746E-6</v>
          </cell>
        </row>
        <row r="58">
          <cell r="G58">
            <v>1.8746953620036746E-6</v>
          </cell>
        </row>
        <row r="59">
          <cell r="G59">
            <v>1.8746953620036746E-6</v>
          </cell>
        </row>
        <row r="60">
          <cell r="G60" t="e">
            <v>#DIV/0!</v>
          </cell>
        </row>
        <row r="61">
          <cell r="G61" t="e">
            <v>#DIV/0!</v>
          </cell>
        </row>
        <row r="62">
          <cell r="G62" t="e">
            <v>#DIV/0!</v>
          </cell>
        </row>
        <row r="63">
          <cell r="G63" t="e">
            <v>#DIV/0!</v>
          </cell>
        </row>
      </sheetData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у"/>
      <sheetName val="для ФУ"/>
      <sheetName val="расчет свод"/>
      <sheetName val="ИТОГО БНЗ"/>
    </sheetNames>
    <sheetDataSet>
      <sheetData sheetId="0" refreshError="1"/>
      <sheetData sheetId="1" refreshError="1"/>
      <sheetData sheetId="2" refreshError="1">
        <row r="8">
          <cell r="N8" t="str">
            <v>Старший воспитатель</v>
          </cell>
        </row>
        <row r="20">
          <cell r="O20" t="str">
            <v>шт</v>
          </cell>
        </row>
        <row r="21">
          <cell r="O21" t="str">
            <v>шт</v>
          </cell>
        </row>
        <row r="22">
          <cell r="O22" t="str">
            <v>шт</v>
          </cell>
        </row>
        <row r="23">
          <cell r="O23" t="str">
            <v>шт</v>
          </cell>
        </row>
        <row r="24">
          <cell r="O24" t="str">
            <v>шт</v>
          </cell>
        </row>
        <row r="25">
          <cell r="O25" t="str">
            <v>шт</v>
          </cell>
        </row>
        <row r="26">
          <cell r="O26" t="str">
            <v>шт</v>
          </cell>
        </row>
        <row r="27">
          <cell r="O27" t="str">
            <v>шт</v>
          </cell>
        </row>
        <row r="28">
          <cell r="O28" t="str">
            <v>шт</v>
          </cell>
        </row>
        <row r="29">
          <cell r="O29" t="str">
            <v>шт</v>
          </cell>
        </row>
        <row r="30">
          <cell r="O30" t="str">
            <v>шт</v>
          </cell>
        </row>
        <row r="31">
          <cell r="O31" t="str">
            <v>шт</v>
          </cell>
        </row>
        <row r="32">
          <cell r="O32" t="str">
            <v>шт</v>
          </cell>
        </row>
        <row r="33">
          <cell r="O33">
            <v>0</v>
          </cell>
        </row>
      </sheetData>
      <sheetData sheetId="3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  <sheetName val="нат нормы 3-8"/>
      <sheetName val="НН присмотр ДОУ"/>
      <sheetName val="НН 1-3 доу"/>
      <sheetName val="для ФУ "/>
      <sheetName val="ИТОГО БНЗ"/>
      <sheetName val="К выр"/>
    </sheetNames>
    <sheetDataSet>
      <sheetData sheetId="0" refreshError="1">
        <row r="5">
          <cell r="B5">
            <v>72579.378205128189</v>
          </cell>
          <cell r="E5">
            <v>8299.2494230769207</v>
          </cell>
          <cell r="F5">
            <v>2368.0281249999998</v>
          </cell>
          <cell r="L5">
            <v>134230.42270782049</v>
          </cell>
        </row>
      </sheetData>
      <sheetData sheetId="1" refreshError="1">
        <row r="8">
          <cell r="B8" t="str">
            <v>Старший воспитатель</v>
          </cell>
          <cell r="G8">
            <v>17.061538461538461</v>
          </cell>
        </row>
        <row r="9">
          <cell r="B9" t="str">
            <v>Воспитатель</v>
          </cell>
          <cell r="G9">
            <v>197.15555555555557</v>
          </cell>
        </row>
        <row r="10">
          <cell r="B10" t="str">
            <v>Музыкальный руководитель</v>
          </cell>
          <cell r="G10">
            <v>25.592307692307696</v>
          </cell>
        </row>
        <row r="11">
          <cell r="B11" t="str">
            <v>Педагог-психолог</v>
          </cell>
          <cell r="G11">
            <v>8.5307692307692307</v>
          </cell>
        </row>
        <row r="12">
          <cell r="B12" t="str">
            <v>Учитель-логопед</v>
          </cell>
          <cell r="G12">
            <v>17.061538461538461</v>
          </cell>
        </row>
        <row r="13">
          <cell r="B13" t="str">
            <v>Учитель-дефектолог</v>
          </cell>
          <cell r="G13">
            <v>0</v>
          </cell>
        </row>
        <row r="14">
          <cell r="B14" t="str">
            <v>Инструктор по физической культуре</v>
          </cell>
          <cell r="G14">
            <v>8.5307692307692307</v>
          </cell>
        </row>
        <row r="20">
          <cell r="B20" t="str">
            <v>Машинки</v>
          </cell>
          <cell r="G20">
            <v>3.8461538461538464E-2</v>
          </cell>
        </row>
        <row r="21">
          <cell r="B21" t="str">
            <v xml:space="preserve">Куклы </v>
          </cell>
          <cell r="G21">
            <v>3.8461538461538464E-2</v>
          </cell>
        </row>
        <row r="22">
          <cell r="B22" t="str">
            <v>Коляски кукольные</v>
          </cell>
          <cell r="G22">
            <v>3.8461538461538464E-2</v>
          </cell>
        </row>
        <row r="23">
          <cell r="B23" t="str">
            <v xml:space="preserve">Мячи в ассортименте </v>
          </cell>
          <cell r="G23">
            <v>4.807692307692308E-2</v>
          </cell>
        </row>
        <row r="24">
          <cell r="B24" t="str">
            <v>Набор кукольной посуды</v>
          </cell>
          <cell r="G24">
            <v>3.8461538461538464E-2</v>
          </cell>
        </row>
        <row r="25">
          <cell r="B25" t="str">
            <v>Настольно-печатные игры, пазлы</v>
          </cell>
          <cell r="G25">
            <v>2.8846153846153848E-2</v>
          </cell>
        </row>
        <row r="26">
          <cell r="B26" t="str">
            <v>Интерактивные развивающие игры</v>
          </cell>
          <cell r="G26">
            <v>2.8846153846153848E-2</v>
          </cell>
        </row>
        <row r="27">
          <cell r="B27" t="str">
            <v>Учебные пособия</v>
          </cell>
          <cell r="G27">
            <v>0.24038461538461536</v>
          </cell>
        </row>
        <row r="28">
          <cell r="B28" t="str">
            <v xml:space="preserve">Конструкторы </v>
          </cell>
          <cell r="G28">
            <v>0.11538461538461539</v>
          </cell>
        </row>
        <row r="29">
          <cell r="B29" t="str">
            <v>Мозаика кнопочная</v>
          </cell>
          <cell r="G29">
            <v>4.807692307692308E-2</v>
          </cell>
        </row>
        <row r="30">
          <cell r="B30" t="str">
            <v>Альбом для рисования</v>
          </cell>
          <cell r="G30">
            <v>1</v>
          </cell>
        </row>
        <row r="31">
          <cell r="B31" t="str">
            <v>Краски акварельные</v>
          </cell>
          <cell r="G31">
            <v>1</v>
          </cell>
        </row>
        <row r="32">
          <cell r="B32" t="str">
            <v>Карандаши цветные</v>
          </cell>
          <cell r="G32">
            <v>1</v>
          </cell>
        </row>
        <row r="33">
          <cell r="B33" t="str">
            <v>Наглядный и раздаточный материал</v>
          </cell>
          <cell r="G33">
            <v>1</v>
          </cell>
        </row>
        <row r="48">
          <cell r="B48" t="str">
            <v>медосмотр (пед работники)</v>
          </cell>
          <cell r="G48">
            <v>0.14423076923076922</v>
          </cell>
        </row>
        <row r="49">
          <cell r="B49" t="str">
            <v>командировочные расходы педработников</v>
          </cell>
          <cell r="G49">
            <v>4.807692307692308E-2</v>
          </cell>
        </row>
        <row r="50">
          <cell r="B50" t="str">
            <v>подписка на периодические издания</v>
          </cell>
          <cell r="G50">
            <v>9.6153846153846159E-3</v>
          </cell>
        </row>
        <row r="56">
          <cell r="B56" t="str">
            <v>Электроэнергия 1</v>
          </cell>
          <cell r="G56">
            <v>214.84134269138124</v>
          </cell>
        </row>
        <row r="57">
          <cell r="B57" t="str">
            <v>Теплоэнергия</v>
          </cell>
          <cell r="G57">
            <v>1.5491971183428892</v>
          </cell>
        </row>
        <row r="58">
          <cell r="B58" t="str">
            <v>Холодное водоснабжение</v>
          </cell>
          <cell r="G58">
            <v>5.2682019143909375</v>
          </cell>
        </row>
        <row r="59">
          <cell r="B59" t="str">
            <v>Водоотведение</v>
          </cell>
          <cell r="G59">
            <v>5.2682019143909375</v>
          </cell>
        </row>
        <row r="60">
          <cell r="B60" t="str">
            <v>ТКО</v>
          </cell>
          <cell r="G60">
            <v>0.12923076497127403</v>
          </cell>
        </row>
        <row r="63">
          <cell r="B63" t="str">
            <v>Техническое обслуживание и регламентно-профилактический ремонт систем охранно-пожарной сигнализации</v>
          </cell>
          <cell r="G63">
            <v>4.807692307692308E-3</v>
          </cell>
        </row>
        <row r="64">
          <cell r="B64" t="str">
            <v>Проведение текущего ремонта</v>
          </cell>
          <cell r="G64">
            <v>4.807692307692308E-3</v>
          </cell>
        </row>
        <row r="65">
          <cell r="B65" t="str">
            <v>Обслуживание тревожной кнопки</v>
          </cell>
          <cell r="G65">
            <v>4.807692307692308E-3</v>
          </cell>
        </row>
        <row r="66">
          <cell r="B66" t="str">
            <v>Уборка территории от снега</v>
          </cell>
          <cell r="G66">
            <v>4.807692307692308E-3</v>
          </cell>
        </row>
        <row r="67">
          <cell r="B67" t="str">
            <v>Дератизация и дезинфекция</v>
          </cell>
          <cell r="G67">
            <v>4.807692307692308E-3</v>
          </cell>
        </row>
        <row r="68">
          <cell r="B68" t="str">
    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    </cell>
          <cell r="G68">
            <v>1.9230769230769232E-2</v>
          </cell>
        </row>
        <row r="69">
          <cell r="B69" t="str">
            <v>Монтаж теплоузла</v>
          </cell>
          <cell r="G69">
            <v>4.807692307692308E-3</v>
          </cell>
        </row>
        <row r="74">
          <cell r="B74" t="str">
            <v>Абонентская связь</v>
          </cell>
          <cell r="G74">
            <v>4.807692307692308E-3</v>
          </cell>
        </row>
        <row r="75">
          <cell r="B75" t="str">
            <v>Интернет</v>
          </cell>
          <cell r="G75">
            <v>9.6153846153846159E-3</v>
          </cell>
        </row>
        <row r="76">
          <cell r="B76" t="str">
            <v>Иные услуги связи</v>
          </cell>
          <cell r="G76">
            <v>4.807692307692308E-3</v>
          </cell>
        </row>
        <row r="79">
          <cell r="B79" t="str">
            <v>Оплата грузовых перевозок по доставке грузов</v>
          </cell>
          <cell r="G79">
            <v>1.9230769230769232E-2</v>
          </cell>
        </row>
        <row r="82">
          <cell r="B82" t="str">
            <v>Заведующий</v>
          </cell>
          <cell r="G82">
            <v>4.807692307692308E-3</v>
          </cell>
        </row>
        <row r="83">
          <cell r="B83" t="str">
            <v>Заведующий хозяйством</v>
          </cell>
          <cell r="G83">
            <v>4.807692307692308E-3</v>
          </cell>
        </row>
        <row r="84">
          <cell r="B84" t="str">
            <v>Делопроизводитель</v>
          </cell>
          <cell r="G84">
            <v>4.807692307692308E-3</v>
          </cell>
        </row>
        <row r="85">
          <cell r="B85" t="str">
            <v>Рабочий по обслуживанию и ремонту зданий</v>
          </cell>
          <cell r="G85">
            <v>7.2115384615384619E-3</v>
          </cell>
        </row>
        <row r="86">
          <cell r="B86" t="str">
            <v>Сторож</v>
          </cell>
          <cell r="G86">
            <v>1.4423076923076924E-2</v>
          </cell>
        </row>
        <row r="87">
          <cell r="B87" t="str">
            <v>Дворник</v>
          </cell>
          <cell r="G87">
            <v>4.807692307692308E-3</v>
          </cell>
        </row>
        <row r="88">
          <cell r="B88" t="str">
            <v>Кастелянша</v>
          </cell>
          <cell r="G88">
            <v>2.403846153846154E-3</v>
          </cell>
        </row>
        <row r="89">
          <cell r="B89" t="str">
            <v>Машинист по стирке белья</v>
          </cell>
        </row>
        <row r="90">
          <cell r="B90" t="str">
            <v>Уборщик служебных помещений</v>
          </cell>
        </row>
        <row r="91">
          <cell r="B91" t="str">
            <v>Повар</v>
          </cell>
        </row>
        <row r="92">
          <cell r="B92" t="str">
            <v>Рабочий кухни</v>
          </cell>
        </row>
        <row r="95">
          <cell r="B95" t="str">
            <v>Медикаменты</v>
          </cell>
          <cell r="G95">
            <v>4.807692307692308E-3</v>
          </cell>
        </row>
        <row r="96">
          <cell r="B96" t="str">
            <v>Комплектующие к оргтехнике</v>
          </cell>
          <cell r="G96">
            <v>4.807692307692308E-3</v>
          </cell>
        </row>
        <row r="97">
          <cell r="B97" t="str">
            <v>Демеркуризация отработанных ламп</v>
          </cell>
          <cell r="G97">
            <v>4.807692307692308E-3</v>
          </cell>
        </row>
        <row r="98">
          <cell r="B98" t="str">
            <v>Обучение</v>
          </cell>
          <cell r="G98">
            <v>4.807692307692308E-3</v>
          </cell>
        </row>
        <row r="99">
          <cell r="B99" t="str">
            <v>Испытание диэлектрических бот и перчаток</v>
          </cell>
          <cell r="G99">
            <v>4.807692307692308E-3</v>
          </cell>
        </row>
        <row r="100">
          <cell r="B100" t="str">
            <v>контроль качестватекстильных материалов и деревянных конструкций</v>
          </cell>
          <cell r="G100">
            <v>4.807692307692308E-3</v>
          </cell>
        </row>
        <row r="101">
          <cell r="B101" t="str">
            <v>Услуги Центра гигиены и эпидемиологии</v>
          </cell>
          <cell r="G101">
            <v>4.807692307692308E-3</v>
          </cell>
        </row>
        <row r="102">
          <cell r="B102" t="str">
            <v>Замена тех.паспрта</v>
          </cell>
          <cell r="G102">
            <v>4.807692307692308E-3</v>
          </cell>
        </row>
        <row r="103">
          <cell r="B103" t="str">
            <v>Налоги, госпошлина</v>
          </cell>
          <cell r="G103">
            <v>4.807692307692308E-3</v>
          </cell>
        </row>
        <row r="104">
          <cell r="B104" t="str">
            <v>пособие по уходу за ребенком до 3-х лет</v>
          </cell>
          <cell r="G104">
            <v>4.807692307692308E-3</v>
          </cell>
        </row>
        <row r="105">
          <cell r="B105" t="str">
            <v>Медосмотр младшего обслуживающего и административного персонала</v>
          </cell>
          <cell r="G105">
            <v>0.11538461538461539</v>
          </cell>
        </row>
        <row r="106">
          <cell r="B106" t="str">
            <v>Подписка, услуги Семис</v>
          </cell>
          <cell r="G106">
            <v>4.807692307692308E-3</v>
          </cell>
        </row>
        <row r="107">
          <cell r="B107" t="str">
            <v>Проведение испытаний устройств заземления и изоляции электросетей</v>
          </cell>
          <cell r="G107">
            <v>4.807692307692308E-3</v>
          </cell>
        </row>
        <row r="108">
          <cell r="B108" t="str">
            <v>Экспертиза огнезащитной обработки строительных конструкций</v>
          </cell>
          <cell r="G108">
            <v>4.807692307692308E-3</v>
          </cell>
        </row>
        <row r="109">
          <cell r="B109" t="str">
            <v>Обслуживание системы наружного видеонаблюдения</v>
          </cell>
          <cell r="G109">
            <v>4.807692307692308E-3</v>
          </cell>
        </row>
        <row r="110">
          <cell r="B110" t="str">
            <v>Аттестация условий рабочих мест</v>
          </cell>
          <cell r="G110">
            <v>4.807692307692308E-3</v>
          </cell>
        </row>
        <row r="111">
          <cell r="B111" t="str">
            <v>Командировочные расходы административного персонала</v>
          </cell>
          <cell r="G111">
            <v>4.807692307692308E-3</v>
          </cell>
        </row>
        <row r="112">
          <cell r="B112" t="str">
            <v>Спецодежда (мягкий инвентарь)</v>
          </cell>
          <cell r="G112">
            <v>7.6923076923076927E-2</v>
          </cell>
        </row>
        <row r="113">
          <cell r="B113" t="str">
            <v>Хоз.товары (дезинфицирующие, моющие средства)</v>
          </cell>
          <cell r="G113">
            <v>4.807692307692308E-3</v>
          </cell>
        </row>
        <row r="114">
          <cell r="B114" t="str">
            <v>Канцеллярские товары</v>
          </cell>
          <cell r="G114">
            <v>9.6153846153846159E-3</v>
          </cell>
        </row>
        <row r="115">
          <cell r="B115" t="str">
            <v>Столовая посуда</v>
          </cell>
          <cell r="G115">
            <v>4.807692307692308E-3</v>
          </cell>
        </row>
        <row r="116">
          <cell r="B116" t="str">
            <v>Строительные материалы</v>
          </cell>
          <cell r="G116">
            <v>4.807692307692308E-3</v>
          </cell>
        </row>
        <row r="117">
          <cell r="B117" t="str">
            <v>Прочие материальные запасы</v>
          </cell>
          <cell r="G117">
            <v>4.807692307692308E-3</v>
          </cell>
        </row>
        <row r="118">
          <cell r="B118" t="str">
            <v>Продукты питания</v>
          </cell>
          <cell r="G118">
            <v>4.807692307692308E-3</v>
          </cell>
        </row>
      </sheetData>
      <sheetData sheetId="2" refreshError="1"/>
      <sheetData sheetId="3">
        <row r="7">
          <cell r="AF7">
            <v>133.54499999999999</v>
          </cell>
        </row>
      </sheetData>
      <sheetData sheetId="4">
        <row r="7">
          <cell r="B7">
            <v>28771.222111975032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НН допобр школы"/>
      <sheetName val="НН нач обр очная"/>
      <sheetName val="НН осн обр очная"/>
      <sheetName val="НН средн обр очная"/>
      <sheetName val="НН осн очно-заочн"/>
      <sheetName val="НН средн очно-заочн"/>
      <sheetName val="НН нач адапт"/>
      <sheetName val="НН осн адапт"/>
      <sheetName val="НН нач на дому"/>
      <sheetName val="НН питание школы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>
        <row r="12">
          <cell r="AK12" t="str">
            <v>Учитель</v>
          </cell>
          <cell r="AW12" t="str">
            <v>Учитель</v>
          </cell>
        </row>
        <row r="13">
          <cell r="AW13" t="str">
            <v>Учитель-логопед</v>
          </cell>
          <cell r="BY13">
            <v>0</v>
          </cell>
        </row>
        <row r="14">
          <cell r="AW14" t="str">
            <v>Педагог-психолог</v>
          </cell>
          <cell r="BY14">
            <v>0</v>
          </cell>
        </row>
        <row r="15">
          <cell r="AW15" t="str">
            <v>Педагог-организатор</v>
          </cell>
          <cell r="BY15">
            <v>0</v>
          </cell>
        </row>
        <row r="16">
          <cell r="Y16" t="str">
            <v>Педагог дополнительного образования</v>
          </cell>
          <cell r="AW16" t="str">
            <v>Педагог дополнительного образования</v>
          </cell>
          <cell r="BY16">
            <v>0</v>
          </cell>
        </row>
        <row r="17">
          <cell r="AW17" t="str">
            <v>Социальный педагог</v>
          </cell>
          <cell r="BY17">
            <v>0</v>
          </cell>
        </row>
        <row r="18">
          <cell r="AW18" t="str">
            <v>Преподаватель обеспечения жизнедеятельности</v>
          </cell>
          <cell r="BN18">
            <v>0</v>
          </cell>
        </row>
        <row r="29">
          <cell r="AK29" t="str">
            <v>Классные журналы</v>
          </cell>
          <cell r="BY29">
            <v>0</v>
          </cell>
        </row>
        <row r="30">
          <cell r="AK30" t="str">
            <v>Бумага для офисной техники</v>
          </cell>
        </row>
        <row r="31">
          <cell r="AK31" t="str">
            <v>Канцелярский набор</v>
          </cell>
        </row>
        <row r="32">
          <cell r="AK32" t="str">
            <v>Набор шариковых ручек</v>
          </cell>
        </row>
        <row r="33">
          <cell r="AK33" t="str">
            <v>Набор гелевых ручек</v>
          </cell>
        </row>
        <row r="34">
          <cell r="AK34" t="str">
            <v>Стержень для ручек</v>
          </cell>
        </row>
        <row r="35">
          <cell r="AK35" t="str">
            <v>Набор  для маркерной доски (маркеры, губка, спрей, магниты)</v>
          </cell>
        </row>
        <row r="36">
          <cell r="AK36" t="str">
            <v>Архивная папка</v>
          </cell>
        </row>
        <row r="37">
          <cell r="AK37" t="str">
            <v>Пластиковая папка</v>
          </cell>
        </row>
        <row r="38">
          <cell r="AK38" t="str">
            <v>Скотч</v>
          </cell>
        </row>
        <row r="39">
          <cell r="AK39" t="str">
            <v>Ножницы</v>
          </cell>
        </row>
        <row r="40">
          <cell r="AK40" t="str">
            <v>Набор фломастеров</v>
          </cell>
        </row>
        <row r="41">
          <cell r="AK41" t="str">
            <v>Набор файлов</v>
          </cell>
        </row>
        <row r="42">
          <cell r="AK42" t="str">
            <v>Клей канцелярский</v>
          </cell>
        </row>
        <row r="43">
          <cell r="AK43" t="str">
            <v>Материалы для занятий технологии</v>
          </cell>
        </row>
        <row r="44">
          <cell r="AK44" t="str">
            <v>картридж</v>
          </cell>
        </row>
        <row r="45">
          <cell r="AK45" t="str">
            <v>тонер</v>
          </cell>
        </row>
        <row r="46">
          <cell r="AK46" t="str">
            <v>Материалы для уроков ОБЖ</v>
          </cell>
        </row>
        <row r="47">
          <cell r="AK47" t="str">
            <v>Комплектующие материалы к оргтехнике  (монитор, процессор)</v>
          </cell>
        </row>
        <row r="48">
          <cell r="AK48" t="str">
            <v>Учебники</v>
          </cell>
        </row>
        <row r="49">
          <cell r="AP49">
            <v>0</v>
          </cell>
        </row>
        <row r="60">
          <cell r="AK60" t="str">
            <v>медосмотр (пед работники)</v>
          </cell>
          <cell r="BY60">
            <v>0</v>
          </cell>
        </row>
        <row r="61">
          <cell r="AK61" t="str">
            <v>ремонт и обслуживание оргтехники</v>
          </cell>
          <cell r="BY61">
            <v>0</v>
          </cell>
        </row>
        <row r="62">
          <cell r="AK62" t="str">
            <v>Интернет (компьютерный класс)</v>
          </cell>
          <cell r="BY62">
            <v>0</v>
          </cell>
        </row>
        <row r="63">
          <cell r="AK63" t="str">
            <v>командировочные расходы педработников</v>
          </cell>
          <cell r="BY63">
            <v>0</v>
          </cell>
        </row>
        <row r="82">
          <cell r="BY82">
            <v>0</v>
          </cell>
        </row>
        <row r="83">
          <cell r="BY83">
            <v>0</v>
          </cell>
        </row>
        <row r="84">
          <cell r="BY84">
            <v>0</v>
          </cell>
        </row>
        <row r="85">
          <cell r="BY85">
            <v>0</v>
          </cell>
        </row>
        <row r="88">
          <cell r="AK88" t="str">
            <v>Техническое обслуживание и регламентно-профилактический ремонт систем охранно-тревожной сигнализации</v>
          </cell>
          <cell r="BY88">
            <v>0</v>
          </cell>
        </row>
        <row r="89">
          <cell r="AK89" t="str">
            <v>Проведение текущего ремонта</v>
          </cell>
          <cell r="BY89">
            <v>0</v>
          </cell>
        </row>
        <row r="90">
          <cell r="AK90" t="str">
            <v>Обслуживание тревожной кнопки</v>
          </cell>
          <cell r="BY90">
            <v>0</v>
          </cell>
        </row>
        <row r="91">
          <cell r="AK91" t="str">
            <v>Уборка территории от снега</v>
          </cell>
          <cell r="BY91">
            <v>0</v>
          </cell>
        </row>
        <row r="92">
          <cell r="AK92" t="str">
            <v>Вывоз ТБО</v>
          </cell>
          <cell r="BY92">
            <v>0</v>
          </cell>
        </row>
        <row r="93">
          <cell r="AK93" t="str">
            <v>Дератизация и дезинфекция</v>
          </cell>
          <cell r="BY93">
            <v>0</v>
          </cell>
        </row>
        <row r="94">
          <cell r="AK94" t="str">
    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    </cell>
          <cell r="BY94">
            <v>0</v>
          </cell>
        </row>
        <row r="102">
          <cell r="AK102" t="str">
            <v>Абонентская связь</v>
          </cell>
          <cell r="BY102">
            <v>0</v>
          </cell>
        </row>
        <row r="105">
          <cell r="BY105">
            <v>0</v>
          </cell>
        </row>
        <row r="108">
          <cell r="BY108">
            <v>0</v>
          </cell>
        </row>
        <row r="112">
          <cell r="AK112" t="str">
            <v>Директор</v>
          </cell>
        </row>
        <row r="113">
          <cell r="AK113" t="str">
            <v>Зам.директора</v>
          </cell>
        </row>
        <row r="114">
          <cell r="AK114" t="str">
            <v>Секретарь учебной части</v>
          </cell>
        </row>
        <row r="115">
          <cell r="AK115" t="str">
            <v>Лаборант</v>
          </cell>
        </row>
        <row r="116">
          <cell r="AK116" t="str">
            <v>Заведующий библиотекой</v>
          </cell>
          <cell r="BY116">
            <v>0</v>
          </cell>
        </row>
        <row r="117">
          <cell r="AK117" t="str">
            <v>Рабочий по обслуживанию и ремонту зданий</v>
          </cell>
          <cell r="BY117">
            <v>0</v>
          </cell>
        </row>
        <row r="118">
          <cell r="AK118" t="str">
            <v>Гардеробщик</v>
          </cell>
          <cell r="BY118">
            <v>0</v>
          </cell>
        </row>
        <row r="119">
          <cell r="AK119" t="str">
            <v>Сторож</v>
          </cell>
          <cell r="BY119">
            <v>0</v>
          </cell>
        </row>
        <row r="120">
          <cell r="AK120" t="str">
            <v>Дворник</v>
          </cell>
          <cell r="BY120">
            <v>0</v>
          </cell>
        </row>
        <row r="121">
          <cell r="AK121" t="str">
            <v>Уборщик</v>
          </cell>
          <cell r="BY121">
            <v>0</v>
          </cell>
        </row>
        <row r="124">
          <cell r="AK124" t="str">
            <v>Медикаменты</v>
          </cell>
          <cell r="BY124">
            <v>0</v>
          </cell>
        </row>
        <row r="125">
          <cell r="AK125" t="str">
            <v>Подписка на периодические издания</v>
          </cell>
          <cell r="BY125">
            <v>0</v>
          </cell>
        </row>
        <row r="126">
          <cell r="AK126" t="str">
            <v>командировочные расходы административного персонала</v>
          </cell>
          <cell r="BY126">
            <v>0</v>
          </cell>
        </row>
        <row r="127">
          <cell r="AK127" t="str">
            <v>Ремонт офисной техники</v>
          </cell>
          <cell r="BY127">
            <v>0</v>
          </cell>
        </row>
        <row r="128">
          <cell r="AK128" t="str">
            <v>Демеркуризация отработанных ламп</v>
          </cell>
          <cell r="BY128">
            <v>0</v>
          </cell>
        </row>
        <row r="129">
          <cell r="AK129" t="str">
            <v>Обучение</v>
          </cell>
          <cell r="BY129">
            <v>0</v>
          </cell>
        </row>
        <row r="130">
          <cell r="AK130" t="str">
            <v>Продление лицензии программного обеспечения</v>
          </cell>
          <cell r="BY130">
            <v>0</v>
          </cell>
        </row>
        <row r="131">
          <cell r="AK131" t="str">
            <v>Разработка новых проектов ПДВ</v>
          </cell>
        </row>
        <row r="132">
          <cell r="AK132" t="str">
            <v>Услуги центра гигиены и эпидемиологии</v>
          </cell>
        </row>
        <row r="133">
          <cell r="AK133" t="str">
            <v>Энергоаудит учреждений</v>
          </cell>
        </row>
        <row r="134">
          <cell r="AK134" t="str">
            <v>Налоги, госпошлина</v>
          </cell>
          <cell r="BY134">
            <v>0</v>
          </cell>
        </row>
        <row r="135">
          <cell r="AK135" t="str">
            <v>пособие по уходу за ребенком до 3-х лет</v>
          </cell>
          <cell r="BY135">
            <v>0</v>
          </cell>
        </row>
        <row r="136">
          <cell r="AK136" t="str">
            <v>Медосмотр административного и обслуживающего персонала</v>
          </cell>
          <cell r="BY136">
            <v>0</v>
          </cell>
        </row>
        <row r="137">
          <cell r="AK137" t="str">
            <v>Прочие расходные материалы  для административного персонала</v>
          </cell>
          <cell r="BY137">
            <v>0</v>
          </cell>
        </row>
        <row r="138">
          <cell r="AK138" t="str">
            <v>Хоз.товары (краны, доводчики)</v>
          </cell>
          <cell r="BY138">
            <v>2.6109660574412533E-3</v>
          </cell>
        </row>
        <row r="139">
          <cell r="AK139" t="str">
            <v>Мягкий инвентарь, средства индивидуальной защиты</v>
          </cell>
          <cell r="BY139">
            <v>2.6109660574412533E-3</v>
          </cell>
        </row>
        <row r="140">
          <cell r="AK140" t="str">
            <v>Хоз.товары (дезинфицирующие, моющие средства)</v>
          </cell>
          <cell r="BY140">
            <v>0</v>
          </cell>
        </row>
      </sheetData>
      <sheetData sheetId="11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 refreshError="1">
        <row r="13">
          <cell r="CJ13">
            <v>12.336111111111112</v>
          </cell>
        </row>
        <row r="35">
          <cell r="N35" t="str">
            <v>Классные журналы</v>
          </cell>
          <cell r="S35">
            <v>0</v>
          </cell>
        </row>
        <row r="36">
          <cell r="CF36" t="str">
            <v>шт</v>
          </cell>
        </row>
        <row r="37">
          <cell r="CF37" t="str">
            <v>шт</v>
          </cell>
        </row>
        <row r="38">
          <cell r="CF38" t="str">
            <v>шт</v>
          </cell>
        </row>
        <row r="41">
          <cell r="CF41" t="str">
            <v>шт</v>
          </cell>
        </row>
        <row r="43">
          <cell r="N43" t="str">
            <v>Пластиковая папка</v>
          </cell>
          <cell r="S43">
            <v>0.12698412698412698</v>
          </cell>
          <cell r="CF43" t="str">
            <v>набор</v>
          </cell>
        </row>
        <row r="44">
          <cell r="N44" t="str">
            <v>Скотч</v>
          </cell>
          <cell r="S44">
            <v>0.12698412698412698</v>
          </cell>
          <cell r="CF44" t="str">
            <v>шт</v>
          </cell>
        </row>
        <row r="45">
          <cell r="N45" t="str">
            <v>Ножницы</v>
          </cell>
          <cell r="S45">
            <v>0.12698412698412698</v>
          </cell>
          <cell r="CF45" t="str">
            <v>набор</v>
          </cell>
        </row>
        <row r="46">
          <cell r="N46" t="str">
            <v>Набор фломастеров</v>
          </cell>
          <cell r="S46">
            <v>0.12698412698412698</v>
          </cell>
          <cell r="CF46" t="str">
            <v>набор</v>
          </cell>
        </row>
        <row r="47">
          <cell r="N47" t="str">
            <v>Набор файлов</v>
          </cell>
          <cell r="S47">
            <v>0.10158730158730159</v>
          </cell>
          <cell r="CF47" t="str">
            <v>набор</v>
          </cell>
        </row>
        <row r="48">
          <cell r="N48" t="str">
            <v>Клей канцелярский</v>
          </cell>
          <cell r="S48">
            <v>0.25396825396825395</v>
          </cell>
          <cell r="CF48" t="str">
            <v>шт</v>
          </cell>
        </row>
        <row r="49">
          <cell r="N49" t="str">
            <v xml:space="preserve">Материалы для уроков технологии </v>
          </cell>
          <cell r="S49">
            <v>0</v>
          </cell>
          <cell r="CF49" t="str">
            <v>шт</v>
          </cell>
        </row>
        <row r="50">
          <cell r="N50" t="str">
            <v>картридж</v>
          </cell>
          <cell r="S50">
            <v>0</v>
          </cell>
          <cell r="CF50" t="str">
            <v>шт</v>
          </cell>
        </row>
        <row r="51">
          <cell r="N51" t="str">
            <v>тонер</v>
          </cell>
          <cell r="S51">
            <v>0</v>
          </cell>
          <cell r="CF51" t="str">
            <v>шт</v>
          </cell>
        </row>
        <row r="52">
          <cell r="N52" t="str">
            <v>Материалы для уроков ОБЖ</v>
          </cell>
          <cell r="S52">
            <v>0</v>
          </cell>
          <cell r="CF52" t="str">
            <v>набор</v>
          </cell>
        </row>
        <row r="53">
          <cell r="N53" t="str">
            <v>Учебники</v>
          </cell>
          <cell r="S53">
            <v>0</v>
          </cell>
          <cell r="CF53" t="str">
            <v>шт</v>
          </cell>
        </row>
        <row r="54">
          <cell r="CF54" t="str">
            <v>шт</v>
          </cell>
        </row>
        <row r="55">
          <cell r="CF55" t="str">
            <v>шт</v>
          </cell>
          <cell r="CJ55">
            <v>0</v>
          </cell>
        </row>
        <row r="56">
          <cell r="CF56" t="str">
            <v>шт</v>
          </cell>
        </row>
        <row r="153">
          <cell r="S153">
            <v>2.1786492374727671E-3</v>
          </cell>
          <cell r="CQ153" t="str">
            <v>Проведение испытаний устройст заземления и изоляции электросетей</v>
          </cell>
        </row>
        <row r="154">
          <cell r="S154">
            <v>2.1786492374727671E-3</v>
          </cell>
          <cell r="CQ154" t="str">
            <v>Обслуживание системы наружного видеонаблюдения</v>
          </cell>
        </row>
        <row r="155">
          <cell r="S155">
            <v>2.1786492374727671E-3</v>
          </cell>
          <cell r="CQ155" t="str">
            <v>Энергоаудит учреждений</v>
          </cell>
        </row>
        <row r="157">
          <cell r="CQ157" t="str">
            <v>Организация питания воспитанников</v>
          </cell>
        </row>
      </sheetData>
      <sheetData sheetId="4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у"/>
      <sheetName val="расчет свод"/>
      <sheetName val="ИТОГО БНЗ"/>
    </sheetNames>
    <sheetDataSet>
      <sheetData sheetId="0"/>
      <sheetData sheetId="1">
        <row r="8">
          <cell r="N8" t="str">
            <v>Старший воспитатель</v>
          </cell>
        </row>
        <row r="88">
          <cell r="S88">
            <v>5.1546391752577319E-3</v>
          </cell>
        </row>
      </sheetData>
      <sheetData sheetId="2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НН допобр школы"/>
      <sheetName val="НН нач обр очная"/>
      <sheetName val="НН осн обр очная"/>
      <sheetName val="НН средн обр очная"/>
      <sheetName val="НН осн очно-заочн"/>
      <sheetName val="НН средн очно-заочн"/>
      <sheetName val="НН нач адапт"/>
      <sheetName val="НН осн адапт"/>
      <sheetName val="НН нач на дому"/>
      <sheetName val="НН питание школы"/>
      <sheetName val="расчет по услугам"/>
      <sheetName val="ИТОГО БНЗ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2">
          <cell r="AK12" t="str">
            <v>Учитель</v>
          </cell>
        </row>
        <row r="16">
          <cell r="Y16" t="str">
            <v>Педагог дополнительного образования</v>
          </cell>
        </row>
      </sheetData>
      <sheetData sheetId="1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натнорм физк-спорт"/>
      <sheetName val="натнорм соц-пед"/>
      <sheetName val="натнорм худож"/>
      <sheetName val="натнорм техническая"/>
      <sheetName val="натнорм естеств-научн"/>
      <sheetName val="натнорм тур-краев"/>
      <sheetName val="расчет по направ"/>
      <sheetName val="для фу "/>
      <sheetName val="ИТОГО БНЗ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B11" t="str">
            <v>Педагог дополнительного образования</v>
          </cell>
          <cell r="G11">
            <v>0.21693125990491283</v>
          </cell>
          <cell r="M11" t="str">
            <v>Педагог дополнительного образования</v>
          </cell>
          <cell r="R11">
            <v>0.33453111769686705</v>
          </cell>
          <cell r="X11" t="str">
            <v>Педагог дополнительного образования</v>
          </cell>
          <cell r="AC11">
            <v>0.33453111769686705</v>
          </cell>
          <cell r="AI11" t="str">
            <v>Педагог дополнительного образования</v>
          </cell>
          <cell r="AN11">
            <v>0.33453111769686705</v>
          </cell>
          <cell r="AT11" t="str">
            <v>Педагог дополнительного образования</v>
          </cell>
          <cell r="AY11">
            <v>0.33453111769686711</v>
          </cell>
          <cell r="BE11" t="str">
            <v>Педагог дополнительного образования</v>
          </cell>
          <cell r="BJ11">
            <v>0.33453111769686705</v>
          </cell>
        </row>
        <row r="12">
          <cell r="B12" t="str">
            <v>Методист</v>
          </cell>
          <cell r="G12">
            <v>3.521380186282811E-2</v>
          </cell>
          <cell r="M12" t="str">
            <v>Методист</v>
          </cell>
          <cell r="R12">
            <v>3.5213801862828117E-2</v>
          </cell>
          <cell r="X12" t="str">
            <v>Методист</v>
          </cell>
          <cell r="AC12">
            <v>3.521380186282811E-2</v>
          </cell>
          <cell r="AI12" t="str">
            <v>Методист</v>
          </cell>
          <cell r="AN12">
            <v>3.521380186282811E-2</v>
          </cell>
          <cell r="AT12" t="str">
            <v>Методист</v>
          </cell>
          <cell r="AY12">
            <v>3.521380186282811E-2</v>
          </cell>
          <cell r="BE12" t="str">
            <v>Методист</v>
          </cell>
          <cell r="BJ12">
            <v>3.521380186282811E-2</v>
          </cell>
        </row>
        <row r="13">
          <cell r="B13" t="str">
            <v>Педагог-психолог</v>
          </cell>
          <cell r="G13">
            <v>1.1737933954276039E-2</v>
          </cell>
          <cell r="M13" t="str">
            <v>Педагог-психолог</v>
          </cell>
          <cell r="R13">
            <v>1.1737933954276037E-2</v>
          </cell>
          <cell r="X13" t="str">
            <v>Педагог-психолог</v>
          </cell>
          <cell r="AC13">
            <v>1.1737933954276036E-2</v>
          </cell>
          <cell r="AI13" t="str">
            <v>Педагог-психолог</v>
          </cell>
          <cell r="AN13">
            <v>1.1737933954276037E-2</v>
          </cell>
          <cell r="AT13" t="str">
            <v>Педагог-психолог</v>
          </cell>
          <cell r="AY13">
            <v>1.1737933954276037E-2</v>
          </cell>
          <cell r="BE13" t="str">
            <v>Педагог-психолог</v>
          </cell>
          <cell r="BJ13">
            <v>1.1737933954276037E-2</v>
          </cell>
        </row>
        <row r="14">
          <cell r="B14" t="str">
            <v>Педагог-организатор</v>
          </cell>
          <cell r="G14">
            <v>1.1737933954276039E-2</v>
          </cell>
          <cell r="M14" t="str">
            <v>Педагог-организатор</v>
          </cell>
          <cell r="R14">
            <v>1.1737933954276037E-2</v>
          </cell>
          <cell r="X14" t="str">
            <v>Педагог-организатор</v>
          </cell>
          <cell r="AC14">
            <v>1.1737933954276036E-2</v>
          </cell>
          <cell r="AI14" t="str">
            <v>Педагог-организатор</v>
          </cell>
          <cell r="AN14">
            <v>1.1737933954276037E-2</v>
          </cell>
          <cell r="AT14" t="str">
            <v>Педагог-организатор</v>
          </cell>
          <cell r="AY14">
            <v>1.1737933954276037E-2</v>
          </cell>
          <cell r="BE14" t="str">
            <v>Педагог-организатор</v>
          </cell>
          <cell r="BJ14">
            <v>1.1737933954276037E-2</v>
          </cell>
        </row>
        <row r="15">
          <cell r="B15" t="str">
            <v>Тьютор</v>
          </cell>
          <cell r="G15">
            <v>0</v>
          </cell>
          <cell r="M15" t="str">
            <v>Тьютор</v>
          </cell>
          <cell r="R15">
            <v>0</v>
          </cell>
          <cell r="X15" t="str">
            <v>Тьютор</v>
          </cell>
          <cell r="AC15">
            <v>0</v>
          </cell>
          <cell r="AI15" t="str">
            <v>Тьютор</v>
          </cell>
          <cell r="AN15">
            <v>0</v>
          </cell>
          <cell r="AT15" t="str">
            <v>Тьютор</v>
          </cell>
          <cell r="AY15">
            <v>4.0931005051786581E-2</v>
          </cell>
          <cell r="BJ15">
            <v>0</v>
          </cell>
        </row>
        <row r="21">
          <cell r="B21" t="str">
            <v>Классные журналы</v>
          </cell>
          <cell r="G21">
            <v>5.6116722783389455E-4</v>
          </cell>
          <cell r="M21" t="str">
            <v>Классные журналы</v>
          </cell>
          <cell r="R21">
            <v>2.8263103802672147E-3</v>
          </cell>
          <cell r="X21" t="str">
            <v>Классные журналы</v>
          </cell>
          <cell r="AC21">
            <v>6.0955786736020812E-4</v>
          </cell>
          <cell r="AI21" t="str">
            <v>Классные журналы</v>
          </cell>
          <cell r="AN21">
            <v>3.3944907415265024E-4</v>
          </cell>
          <cell r="AT21" t="str">
            <v>Классные журналы</v>
          </cell>
          <cell r="AY21">
            <v>3.4601277940531934E-4</v>
          </cell>
          <cell r="BE21" t="str">
            <v>Классные журналы</v>
          </cell>
          <cell r="BJ21">
            <v>1.128668171557562E-3</v>
          </cell>
        </row>
        <row r="22">
          <cell r="B22" t="str">
            <v>Бумага для офисной техники</v>
          </cell>
          <cell r="G22">
            <v>2.8058361391694727E-4</v>
          </cell>
          <cell r="M22" t="str">
            <v>Бумага для офисной техники</v>
          </cell>
          <cell r="R22">
            <v>1.0277492291880781E-3</v>
          </cell>
          <cell r="X22" t="str">
            <v>Бумага для офисной техники</v>
          </cell>
          <cell r="AC22">
            <v>2.0318595578673601E-4</v>
          </cell>
          <cell r="AI22" t="str">
            <v>Бумага для офисной техники</v>
          </cell>
          <cell r="AN22">
            <v>2.7155925932212019E-4</v>
          </cell>
          <cell r="AT22" t="str">
            <v>Бумага для офисной техники</v>
          </cell>
          <cell r="AY22">
            <v>2.3067518627021291E-4</v>
          </cell>
          <cell r="BE22" t="str">
            <v>Бумага для офисной техники</v>
          </cell>
          <cell r="BJ22">
            <v>1.1880717595342758E-4</v>
          </cell>
        </row>
        <row r="23">
          <cell r="B23" t="str">
            <v>Набор шариковых ручек</v>
          </cell>
          <cell r="G23">
            <v>2.8058361391694727E-4</v>
          </cell>
          <cell r="M23" t="str">
            <v>Набор шариковых ручек</v>
          </cell>
          <cell r="R23">
            <v>2.5693730729701953E-4</v>
          </cell>
          <cell r="X23" t="str">
            <v>Набор шариковых ручек</v>
          </cell>
          <cell r="AC23">
            <v>4.0637191157347205E-5</v>
          </cell>
          <cell r="AI23" t="str">
            <v>Набор шариковых ручек</v>
          </cell>
          <cell r="AN23">
            <v>1.6972453707632512E-5</v>
          </cell>
          <cell r="AT23" t="str">
            <v>Набор шариковых ручек</v>
          </cell>
          <cell r="AY23">
            <v>3.4601277940531934E-4</v>
          </cell>
          <cell r="BE23" t="str">
            <v>Набор шариковых ручек</v>
          </cell>
          <cell r="BJ23">
            <v>5.9403587976713792E-5</v>
          </cell>
        </row>
        <row r="24">
          <cell r="B24" t="str">
            <v>Стержень для ручек</v>
          </cell>
          <cell r="G24">
            <v>2.8058361391694727E-4</v>
          </cell>
          <cell r="M24" t="str">
            <v>Стержень для ручек</v>
          </cell>
          <cell r="R24">
            <v>1.5416238437821171E-3</v>
          </cell>
          <cell r="X24" t="str">
            <v>Стержень для ручек</v>
          </cell>
          <cell r="AC24">
            <v>5.6892067620286084E-4</v>
          </cell>
          <cell r="AI24" t="str">
            <v>Стержень для ручек</v>
          </cell>
          <cell r="AN24">
            <v>2.7155925932212019E-4</v>
          </cell>
          <cell r="AT24" t="str">
            <v>Стержень для ручек</v>
          </cell>
          <cell r="AY24">
            <v>3.4601277940531934E-4</v>
          </cell>
          <cell r="BE24" t="str">
            <v>Стержень для ручек</v>
          </cell>
          <cell r="BJ24">
            <v>2.9701793988356898E-4</v>
          </cell>
        </row>
        <row r="25">
          <cell r="B25" t="str">
            <v>Набор  для творчества (цветная бумага, цветной картон, клей)</v>
          </cell>
          <cell r="G25">
            <v>2.8058361391694727E-4</v>
          </cell>
          <cell r="M25" t="str">
            <v>Набор  для творчества (цветная бумага, цветной картон, клей)</v>
          </cell>
          <cell r="R25">
            <v>1.5416238437821171E-3</v>
          </cell>
          <cell r="X25" t="str">
            <v>Набор  для творчества (цветная бумага, цветной картон, клей)</v>
          </cell>
          <cell r="AC25">
            <v>6.0955786736020812E-4</v>
          </cell>
          <cell r="AI25" t="str">
            <v>Набор  для творчества (цветная бумага, цветной картон, клей)</v>
          </cell>
          <cell r="AN25">
            <v>2.7155925932212019E-4</v>
          </cell>
          <cell r="AT25" t="str">
            <v>Набор  для творчества (цветная бумага, цветной картон, клей)</v>
          </cell>
          <cell r="AY25">
            <v>3.4601277940531934E-4</v>
          </cell>
          <cell r="BE25" t="str">
            <v>Набор  для творчества (цветная бумага, цветной картон, клей)</v>
          </cell>
          <cell r="BJ25">
            <v>2.9701793988356898E-4</v>
          </cell>
        </row>
        <row r="26">
          <cell r="B26" t="str">
            <v>Архивная папка</v>
          </cell>
          <cell r="G26">
            <v>5.6116722783389455E-4</v>
          </cell>
          <cell r="M26" t="str">
            <v>Архивная папка</v>
          </cell>
          <cell r="R26">
            <v>3.854059609455293E-3</v>
          </cell>
          <cell r="X26" t="str">
            <v>Архивная папка</v>
          </cell>
          <cell r="AC26">
            <v>6.0955786736020812E-4</v>
          </cell>
          <cell r="AI26" t="str">
            <v>Архивная папка</v>
          </cell>
          <cell r="AN26">
            <v>8.4862268538162563E-4</v>
          </cell>
          <cell r="AT26" t="str">
            <v>Архивная папка</v>
          </cell>
          <cell r="AY26">
            <v>8.5349818919978773E-4</v>
          </cell>
          <cell r="BE26" t="str">
            <v>Архивная папка</v>
          </cell>
          <cell r="BJ26">
            <v>3.5642152786028277E-4</v>
          </cell>
        </row>
        <row r="27">
          <cell r="B27" t="str">
            <v>Скотч</v>
          </cell>
          <cell r="G27">
            <v>2.8058361391694727E-4</v>
          </cell>
          <cell r="M27" t="str">
            <v>Скотч</v>
          </cell>
          <cell r="R27">
            <v>5.1387461459403907E-4</v>
          </cell>
          <cell r="X27" t="str">
            <v>Скотч</v>
          </cell>
          <cell r="AC27">
            <v>0</v>
          </cell>
          <cell r="AI27" t="str">
            <v>Скотч</v>
          </cell>
          <cell r="AN27">
            <v>3.0550416673738525E-4</v>
          </cell>
          <cell r="AT27" t="str">
            <v>Скотч</v>
          </cell>
          <cell r="AY27">
            <v>2.3067518627021291E-5</v>
          </cell>
          <cell r="BE27" t="str">
            <v>Скотч</v>
          </cell>
          <cell r="BJ27">
            <v>0</v>
          </cell>
        </row>
        <row r="28">
          <cell r="B28" t="str">
            <v>Ножницы</v>
          </cell>
          <cell r="G28">
            <v>2.8058361391694727E-4</v>
          </cell>
          <cell r="M28" t="str">
            <v>Ножницы</v>
          </cell>
          <cell r="R28">
            <v>5.1387461459403907E-4</v>
          </cell>
          <cell r="X28" t="str">
            <v>Ножницы</v>
          </cell>
          <cell r="AC28">
            <v>4.0637191157347205E-5</v>
          </cell>
          <cell r="AI28" t="str">
            <v>Ножницы</v>
          </cell>
          <cell r="AN28">
            <v>8.4862268538162561E-5</v>
          </cell>
          <cell r="AT28" t="str">
            <v>Ножницы</v>
          </cell>
          <cell r="AY28">
            <v>2.3067518627021291E-4</v>
          </cell>
          <cell r="BE28" t="str">
            <v>Ножницы</v>
          </cell>
          <cell r="BJ28">
            <v>5.9403587976713792E-5</v>
          </cell>
        </row>
        <row r="29">
          <cell r="B29" t="str">
            <v>Набор фломастеров</v>
          </cell>
          <cell r="G29">
            <v>2.8058361391694727E-4</v>
          </cell>
          <cell r="M29" t="str">
            <v>Набор фломастеров</v>
          </cell>
          <cell r="R29">
            <v>5.1387461459403907E-4</v>
          </cell>
          <cell r="X29" t="str">
            <v>Набор фломастеров</v>
          </cell>
          <cell r="AC29">
            <v>8.127438231469441E-5</v>
          </cell>
          <cell r="AI29" t="str">
            <v>Набор фломастеров</v>
          </cell>
          <cell r="AN29">
            <v>1.6972453707632512E-4</v>
          </cell>
          <cell r="AT29" t="str">
            <v>Набор фломастеров</v>
          </cell>
          <cell r="AY29">
            <v>5.5362044704851095E-4</v>
          </cell>
          <cell r="BE29" t="str">
            <v>Набор фломастеров</v>
          </cell>
          <cell r="BJ29">
            <v>5.9403587976713792E-5</v>
          </cell>
        </row>
        <row r="30">
          <cell r="B30" t="str">
            <v>Клей канцелярский</v>
          </cell>
          <cell r="G30">
            <v>2.8058361391694727E-4</v>
          </cell>
          <cell r="M30" t="str">
            <v>Клей канцелярский</v>
          </cell>
          <cell r="R30">
            <v>2.5693730729701953E-4</v>
          </cell>
          <cell r="X30" t="str">
            <v>Клей канцелярский</v>
          </cell>
          <cell r="AC30">
            <v>2.0318595578673601E-4</v>
          </cell>
          <cell r="AI30" t="str">
            <v>Клей канцелярский</v>
          </cell>
          <cell r="AN30">
            <v>1.5275208336869262E-4</v>
          </cell>
          <cell r="AT30" t="str">
            <v>Клей канцелярский</v>
          </cell>
          <cell r="AY30">
            <v>1.6147263038914905E-4</v>
          </cell>
          <cell r="BE30" t="str">
            <v>Клей канцелярский</v>
          </cell>
          <cell r="BJ30">
            <v>5.9403587976713792E-5</v>
          </cell>
        </row>
        <row r="31">
          <cell r="B31" t="str">
            <v>картридж</v>
          </cell>
          <cell r="G31">
            <v>2.8058361391694727E-4</v>
          </cell>
          <cell r="M31" t="str">
            <v>картридж</v>
          </cell>
          <cell r="R31">
            <v>2.5693730729701953E-4</v>
          </cell>
          <cell r="X31" t="str">
            <v>картридж</v>
          </cell>
          <cell r="AC31">
            <v>4.0637191157347205E-5</v>
          </cell>
          <cell r="AI31" t="str">
            <v>картридж</v>
          </cell>
          <cell r="AN31">
            <v>8.4862268538162561E-5</v>
          </cell>
          <cell r="AT31" t="str">
            <v>картридж</v>
          </cell>
          <cell r="AY31">
            <v>2.3067518627021291E-5</v>
          </cell>
          <cell r="BE31" t="str">
            <v>картридж</v>
          </cell>
          <cell r="BJ31">
            <v>5.9403587976713792E-5</v>
          </cell>
        </row>
        <row r="32">
          <cell r="B32" t="str">
            <v>тонер</v>
          </cell>
          <cell r="G32">
            <v>2.8058361391694727E-4</v>
          </cell>
          <cell r="M32" t="str">
            <v>тонер</v>
          </cell>
          <cell r="R32">
            <v>2.5693730729701953E-4</v>
          </cell>
          <cell r="X32" t="str">
            <v>тонер</v>
          </cell>
          <cell r="AC32">
            <v>4.0637191157347205E-5</v>
          </cell>
          <cell r="AI32" t="str">
            <v>тонер</v>
          </cell>
          <cell r="AN32">
            <v>1.5275208336869262E-4</v>
          </cell>
          <cell r="AT32" t="str">
            <v>тонер</v>
          </cell>
          <cell r="AY32">
            <v>2.0760766764319163E-4</v>
          </cell>
          <cell r="BE32" t="str">
            <v>тонер</v>
          </cell>
          <cell r="BJ32">
            <v>0</v>
          </cell>
        </row>
        <row r="33">
          <cell r="B33" t="str">
            <v>Клей для горячего пистолета</v>
          </cell>
          <cell r="G33">
            <v>2.8058361391694727E-4</v>
          </cell>
          <cell r="M33" t="str">
            <v>Клей для горячего пистолета</v>
          </cell>
          <cell r="R33">
            <v>2.5693730729701953E-4</v>
          </cell>
          <cell r="X33" t="str">
            <v>Клей для горячего пистолета</v>
          </cell>
          <cell r="AC33">
            <v>4.0637191157347205E-5</v>
          </cell>
          <cell r="AI33" t="str">
            <v>Клей для горячего пистолета</v>
          </cell>
          <cell r="AN33">
            <v>1.1880717595342758E-4</v>
          </cell>
          <cell r="AT33" t="str">
            <v>Клей для горячего пистолета</v>
          </cell>
          <cell r="AY33">
            <v>2.5374270489723422E-4</v>
          </cell>
          <cell r="BE33" t="str">
            <v>Клей для горячего пистолета</v>
          </cell>
          <cell r="BJ33">
            <v>5.9403587976713792E-5</v>
          </cell>
        </row>
        <row r="34">
          <cell r="B34" t="str">
            <v>Пленка для ламинирования</v>
          </cell>
          <cell r="G34">
            <v>2.8058361391694727E-4</v>
          </cell>
          <cell r="M34" t="str">
            <v>Пленка для ламинирования</v>
          </cell>
          <cell r="R34">
            <v>0</v>
          </cell>
          <cell r="X34" t="str">
            <v>Пленка для ламинирования</v>
          </cell>
          <cell r="AC34">
            <v>0</v>
          </cell>
          <cell r="AI34" t="str">
            <v>Пленка для ламинирования</v>
          </cell>
          <cell r="AN34">
            <v>0</v>
          </cell>
          <cell r="AT34" t="str">
            <v>Пленка для ламинирования</v>
          </cell>
          <cell r="AY34">
            <v>0</v>
          </cell>
          <cell r="BE34" t="str">
            <v>Пленка для ламинирования</v>
          </cell>
          <cell r="BJ34">
            <v>0</v>
          </cell>
        </row>
        <row r="35">
          <cell r="B35" t="str">
            <v>Костюмная ткань</v>
          </cell>
          <cell r="G35">
            <v>0</v>
          </cell>
          <cell r="M35" t="str">
            <v>Костюмная ткань</v>
          </cell>
          <cell r="R35">
            <v>0</v>
          </cell>
          <cell r="X35" t="str">
            <v>Костюмная ткань</v>
          </cell>
          <cell r="AC35">
            <v>0</v>
          </cell>
          <cell r="AI35" t="str">
            <v>Костюмная ткань</v>
          </cell>
          <cell r="AN35">
            <v>5.0917361122897536E-5</v>
          </cell>
          <cell r="AT35" t="str">
            <v>Костюмная ткань</v>
          </cell>
          <cell r="AY35">
            <v>0</v>
          </cell>
          <cell r="BE35" t="str">
            <v>Костюмная ткань</v>
          </cell>
          <cell r="BJ35">
            <v>0</v>
          </cell>
        </row>
        <row r="36">
          <cell r="B36" t="str">
            <v>Гуашь</v>
          </cell>
          <cell r="G36">
            <v>0</v>
          </cell>
          <cell r="M36" t="str">
            <v>Гуашь</v>
          </cell>
          <cell r="R36">
            <v>2.5693730729701953E-4</v>
          </cell>
          <cell r="X36" t="str">
            <v>Гуашь</v>
          </cell>
          <cell r="AC36">
            <v>4.0637191157347205E-5</v>
          </cell>
          <cell r="AI36" t="str">
            <v>Гуашь</v>
          </cell>
          <cell r="AN36">
            <v>5.0917361122897536E-5</v>
          </cell>
          <cell r="AT36" t="str">
            <v>Гуашь</v>
          </cell>
          <cell r="AY36">
            <v>4.6135037254042581E-5</v>
          </cell>
          <cell r="BE36" t="str">
            <v>Гуашь</v>
          </cell>
          <cell r="BJ36">
            <v>1.1880717595342758E-4</v>
          </cell>
        </row>
        <row r="37">
          <cell r="B37" t="str">
            <v>Маркер для доски</v>
          </cell>
          <cell r="G37">
            <v>0</v>
          </cell>
          <cell r="M37" t="str">
            <v>Маркер для доски</v>
          </cell>
          <cell r="R37">
            <v>2.5693730729701953E-4</v>
          </cell>
          <cell r="X37" t="str">
            <v>Маркер для доски</v>
          </cell>
          <cell r="AC37">
            <v>4.0637191157347205E-5</v>
          </cell>
          <cell r="AI37" t="str">
            <v>Маркер для доски</v>
          </cell>
          <cell r="AN37">
            <v>6.7889814830530049E-5</v>
          </cell>
          <cell r="AT37" t="str">
            <v>Маркер для доски</v>
          </cell>
          <cell r="AY37">
            <v>2.3067518627021291E-4</v>
          </cell>
          <cell r="BE37" t="str">
            <v>Маркер для доски</v>
          </cell>
          <cell r="BJ37">
            <v>5.9403587976713792E-5</v>
          </cell>
        </row>
        <row r="45">
          <cell r="B45" t="str">
            <v>медосмотр (пед работники)</v>
          </cell>
          <cell r="G45">
            <v>6.6151566469093986E-6</v>
          </cell>
          <cell r="M45" t="str">
            <v>медосмотр (пед работники)</v>
          </cell>
          <cell r="R45">
            <v>6.6151566469093986E-6</v>
          </cell>
          <cell r="X45" t="str">
            <v>медосмотр (пед работники)</v>
          </cell>
          <cell r="AC45">
            <v>6.6151566469093986E-6</v>
          </cell>
          <cell r="AI45" t="str">
            <v>медосмотр (пед работники)</v>
          </cell>
          <cell r="AN45">
            <v>6.6151566469093986E-6</v>
          </cell>
          <cell r="AT45" t="str">
            <v>медосмотр (пед работники)</v>
          </cell>
          <cell r="AY45">
            <v>6.6151566469093986E-6</v>
          </cell>
          <cell r="BE45" t="str">
            <v>медосмотр (пед работники)</v>
          </cell>
          <cell r="BJ45">
            <v>6.6151566469093986E-6</v>
          </cell>
        </row>
        <row r="46">
          <cell r="B46" t="str">
            <v>Интернет</v>
          </cell>
          <cell r="G46">
            <v>6.6151566469093986E-6</v>
          </cell>
          <cell r="M46" t="str">
            <v>Интернет</v>
          </cell>
          <cell r="R46">
            <v>6.6151566469093986E-6</v>
          </cell>
          <cell r="X46" t="str">
            <v>Интернет</v>
          </cell>
          <cell r="AC46">
            <v>6.6151566469093986E-6</v>
          </cell>
          <cell r="AI46" t="str">
            <v>Интернет</v>
          </cell>
          <cell r="AN46">
            <v>6.6151566469093986E-6</v>
          </cell>
          <cell r="AT46" t="str">
            <v>Интернет</v>
          </cell>
          <cell r="AY46">
            <v>6.6151566469093986E-6</v>
          </cell>
          <cell r="BE46" t="str">
            <v>Интернет</v>
          </cell>
        </row>
        <row r="47">
          <cell r="B47" t="str">
            <v>Командировочные расходы педработников</v>
          </cell>
          <cell r="G47">
            <v>6.6151566469093986E-6</v>
          </cell>
          <cell r="M47" t="str">
            <v>командировочные расходы педработников</v>
          </cell>
          <cell r="R47">
            <v>6.6151566469093986E-6</v>
          </cell>
          <cell r="X47" t="str">
            <v>командировочные расходы педработников</v>
          </cell>
          <cell r="AC47">
            <v>6.6151566469093986E-6</v>
          </cell>
          <cell r="AI47" t="str">
            <v>командировочные расходы педработников</v>
          </cell>
          <cell r="AN47">
            <v>6.6151566469093986E-6</v>
          </cell>
          <cell r="AT47" t="str">
            <v>командировочные расходы педработников</v>
          </cell>
          <cell r="AY47">
            <v>6.6151566469093986E-6</v>
          </cell>
          <cell r="BE47" t="str">
            <v>командировочные расходы педработников</v>
          </cell>
        </row>
        <row r="48">
          <cell r="B48" t="str">
            <v>Питание участников мероприятий (олимпиады, конкурсы, дошкольные группы)</v>
          </cell>
          <cell r="G48">
            <v>6.6151566469093986E-6</v>
          </cell>
          <cell r="M48" t="str">
            <v>Питание участников мероприятий (олимпиады, конкурсы, дошкольные группы)</v>
          </cell>
          <cell r="R48">
            <v>6.6151566469093986E-6</v>
          </cell>
          <cell r="X48" t="str">
            <v>Питание участников мероприятий (олимпиады, конкурсы)</v>
          </cell>
          <cell r="AC48">
            <v>6.6151566469093986E-6</v>
          </cell>
          <cell r="AI48" t="str">
            <v>Питание участников мероприятий (олимпиады, конкурсы)</v>
          </cell>
          <cell r="AN48">
            <v>6.6151566469093986E-6</v>
          </cell>
          <cell r="AT48" t="str">
            <v>Питание участников мероприятий (олимпиады, конкурсы)</v>
          </cell>
          <cell r="AY48">
            <v>6.6151566469093986E-6</v>
          </cell>
          <cell r="BE48" t="str">
            <v>Питание участников мероприятий (олимпиады, конкурсы)</v>
          </cell>
        </row>
        <row r="49">
          <cell r="B49" t="str">
            <v>Участие воспитанников в различных мероприятиях за пределами района (проезд, проживание, питание)</v>
          </cell>
          <cell r="G49">
            <v>6.6151566469093986E-6</v>
          </cell>
          <cell r="M49" t="str">
            <v>Участие воспитанников в различных мероприятиях за пределами района (проезд, проживание, питание)</v>
          </cell>
          <cell r="R49">
            <v>6.6151566469093986E-6</v>
          </cell>
          <cell r="X49" t="str">
            <v>Участие воспитанников в различных мероприятиях за пределами района (проезд, проживание, питание)</v>
          </cell>
          <cell r="AC49">
            <v>6.6151566469093986E-6</v>
          </cell>
          <cell r="AI49" t="str">
            <v>Участие воспитанников в различных мероприятиях за пределами района (проезд, проживание, питание)</v>
          </cell>
          <cell r="AN49">
            <v>6.6151566469093986E-6</v>
          </cell>
          <cell r="AT49" t="str">
            <v>Участие воспитанников в различных мероприятиях за пределами района (проезд, проживание, питание)</v>
          </cell>
          <cell r="AY49">
            <v>6.6151566469093986E-6</v>
          </cell>
          <cell r="BE49" t="str">
            <v>Участие воспитанников в различных мероприятиях за пределами района (проезд, проживание, питание)</v>
          </cell>
        </row>
        <row r="50">
          <cell r="B50" t="str">
            <v>Награждение участников мероприятий</v>
          </cell>
          <cell r="G50">
            <v>6.6151566469093986E-6</v>
          </cell>
          <cell r="M50" t="str">
            <v>Награждение участников мероприятий</v>
          </cell>
          <cell r="R50">
            <v>6.6151566469093986E-6</v>
          </cell>
          <cell r="X50" t="str">
            <v>Награждение участников мероприятий</v>
          </cell>
          <cell r="AC50">
            <v>6.6151566469093986E-6</v>
          </cell>
          <cell r="AI50" t="str">
            <v>Награждение участников мероприятий</v>
          </cell>
          <cell r="AN50">
            <v>6.6151566469093986E-6</v>
          </cell>
          <cell r="AT50" t="str">
            <v>Награждение участников мероприятий</v>
          </cell>
          <cell r="AY50">
            <v>6.6151566469093986E-6</v>
          </cell>
          <cell r="BE50" t="str">
            <v>Награждение участников мероприятий</v>
          </cell>
        </row>
        <row r="51">
          <cell r="B51" t="str">
            <v>Сопровождение воспитанников на мероприятия</v>
          </cell>
          <cell r="G51">
            <v>6.6151566469093986E-6</v>
          </cell>
          <cell r="M51" t="str">
            <v>Сопровождение воспитанников на мероприятия</v>
          </cell>
          <cell r="R51">
            <v>6.6151566469093986E-6</v>
          </cell>
          <cell r="X51" t="str">
            <v>Сопровождение участников на мероприятия</v>
          </cell>
          <cell r="AC51">
            <v>6.6151566469093986E-6</v>
          </cell>
          <cell r="AI51" t="str">
            <v>Сопровождение участников на мероприятия</v>
          </cell>
          <cell r="AN51">
            <v>6.6151566469093986E-6</v>
          </cell>
          <cell r="AT51" t="str">
            <v>Сопровождение участников на мероприятия</v>
          </cell>
          <cell r="AY51">
            <v>6.6151566469093986E-6</v>
          </cell>
          <cell r="BE51" t="str">
            <v>Сопровождение воспитанников на мероприятия</v>
          </cell>
        </row>
        <row r="57">
          <cell r="B57" t="str">
            <v>Электроэнергия</v>
          </cell>
          <cell r="G57">
            <v>0.19071496448758998</v>
          </cell>
          <cell r="M57" t="str">
            <v>Электроэнергия</v>
          </cell>
          <cell r="R57">
            <v>0.19071496448758998</v>
          </cell>
          <cell r="X57" t="str">
            <v>Электроэнергия</v>
          </cell>
          <cell r="AC57">
            <v>0.19071496448758996</v>
          </cell>
          <cell r="AI57" t="str">
            <v>Электроэнергия</v>
          </cell>
          <cell r="AN57">
            <v>0.19071496448758998</v>
          </cell>
          <cell r="AT57" t="str">
            <v>Электроэнергия</v>
          </cell>
          <cell r="AY57">
            <v>0.19071496448758998</v>
          </cell>
          <cell r="BE57" t="str">
            <v>Электроэнергия</v>
          </cell>
          <cell r="BJ57">
            <v>0.19071496448758998</v>
          </cell>
        </row>
        <row r="58">
          <cell r="B58" t="str">
            <v>Теплоэнергия</v>
          </cell>
          <cell r="G58">
            <v>2.0443215550685332E-3</v>
          </cell>
          <cell r="M58" t="str">
            <v>Теплоэнергия</v>
          </cell>
          <cell r="R58">
            <v>2.0443215550685332E-3</v>
          </cell>
          <cell r="X58" t="str">
            <v>Теплоэнергия</v>
          </cell>
          <cell r="AC58">
            <v>2.0443215550685332E-3</v>
          </cell>
          <cell r="AI58" t="str">
            <v>Теплоэнергия</v>
          </cell>
          <cell r="AN58">
            <v>2.0443215550685332E-3</v>
          </cell>
          <cell r="AT58" t="str">
            <v>Теплоэнергия</v>
          </cell>
          <cell r="AY58">
            <v>2.0443215550685332E-3</v>
          </cell>
          <cell r="BE58" t="str">
            <v>Теплоэнергия</v>
          </cell>
          <cell r="BJ58">
            <v>2.0443215550685332E-3</v>
          </cell>
        </row>
        <row r="59">
          <cell r="B59" t="str">
            <v>Холодное водоснабжение</v>
          </cell>
          <cell r="G59">
            <v>3.1378995554614741E-3</v>
          </cell>
          <cell r="M59" t="str">
            <v>Холодное водоснабжение</v>
          </cell>
          <cell r="R59">
            <v>3.1378995554614737E-3</v>
          </cell>
          <cell r="X59" t="str">
            <v>Холодное водоснабжение</v>
          </cell>
          <cell r="AC59">
            <v>3.1378995554614737E-3</v>
          </cell>
          <cell r="AI59" t="str">
            <v>Холодное водоснабжение</v>
          </cell>
          <cell r="AN59">
            <v>3.1378995554614737E-3</v>
          </cell>
          <cell r="AT59" t="str">
            <v>Холодное водоснабжение</v>
          </cell>
          <cell r="AY59">
            <v>3.1378995554614737E-3</v>
          </cell>
          <cell r="BE59" t="str">
            <v>Холодное водоснабжение</v>
          </cell>
          <cell r="BJ59">
            <v>3.1378995554614737E-3</v>
          </cell>
        </row>
        <row r="60">
          <cell r="B60" t="str">
            <v>Водоотведение</v>
          </cell>
          <cell r="G60">
            <v>3.1378995554614741E-3</v>
          </cell>
          <cell r="M60" t="str">
            <v>Водоотведение</v>
          </cell>
          <cell r="R60">
            <v>3.1378995554614737E-3</v>
          </cell>
          <cell r="X60" t="str">
            <v>Водоотведение</v>
          </cell>
          <cell r="AC60">
            <v>3.1378995554614737E-3</v>
          </cell>
          <cell r="AI60" t="str">
            <v>Водоотведение</v>
          </cell>
          <cell r="AN60">
            <v>3.1378995554614737E-3</v>
          </cell>
          <cell r="AT60" t="str">
            <v>Водоотведение</v>
          </cell>
          <cell r="AY60">
            <v>3.1378995554614737E-3</v>
          </cell>
          <cell r="BE60" t="str">
            <v>Водоотведение</v>
          </cell>
          <cell r="BJ60">
            <v>3.1378995554614737E-3</v>
          </cell>
        </row>
        <row r="61">
          <cell r="B61" t="str">
            <v>Вывоз ТКО</v>
          </cell>
          <cell r="G61">
            <v>7.7397332768839967E-5</v>
          </cell>
          <cell r="M61" t="str">
            <v>Вывоз ТКО</v>
          </cell>
          <cell r="R61">
            <v>7.7397332768839967E-5</v>
          </cell>
          <cell r="X61" t="str">
            <v>Вывоз ТКО</v>
          </cell>
          <cell r="AC61">
            <v>7.7397332768839967E-5</v>
          </cell>
          <cell r="AI61" t="str">
            <v>Вывоз ТКО</v>
          </cell>
          <cell r="AN61">
            <v>7.7397332768839967E-5</v>
          </cell>
          <cell r="AT61" t="str">
            <v>Вывоз ТКО</v>
          </cell>
          <cell r="AY61">
            <v>7.7397332768839967E-5</v>
          </cell>
          <cell r="BE61" t="str">
            <v>Вывоз ТКО</v>
          </cell>
          <cell r="BJ61">
            <v>7.7397332768839967E-5</v>
          </cell>
        </row>
        <row r="64">
          <cell r="B64" t="str">
            <v>Техническое обслуживание и регламентно-профилактический ремонт систем охранно-тревожной сигнализации</v>
          </cell>
          <cell r="G64">
            <v>6.6151566469093986E-6</v>
          </cell>
          <cell r="M64" t="str">
            <v>Техническое обслуживание и регламентно-профилактический ремонт систем охранно-тревожной сигнализации</v>
          </cell>
          <cell r="R64">
            <v>6.6151566469093986E-6</v>
          </cell>
          <cell r="X64" t="str">
            <v>Техническое обслуживание и регламентно-профилактический ремонт систем охранно-тревожной сигнализации</v>
          </cell>
          <cell r="AC64">
            <v>6.6151566469093986E-6</v>
          </cell>
          <cell r="AI64" t="str">
            <v>Техническое обслуживание и регламентно-профилактический ремонт систем охранно-тревожной сигнализации</v>
          </cell>
          <cell r="AN64">
            <v>6.6151566469093986E-6</v>
          </cell>
          <cell r="AT64" t="str">
            <v>Техническое обслуживание и регламентно-профилактический ремонт систем охранно-тревожной сигнализации</v>
          </cell>
          <cell r="AY64">
            <v>6.6151566469093986E-6</v>
          </cell>
          <cell r="BE64" t="str">
            <v>Техническое обслуживание и регламентно-профилактический ремонт систем охранно-тревожной сигнализации</v>
          </cell>
          <cell r="BJ64">
            <v>6.6151566469093986E-6</v>
          </cell>
        </row>
        <row r="65">
          <cell r="B65" t="str">
            <v>Проведение текущего ремонта</v>
          </cell>
          <cell r="G65">
            <v>6.6151566469093986E-6</v>
          </cell>
          <cell r="M65" t="str">
            <v>Проведение текущего ремонта</v>
          </cell>
          <cell r="R65">
            <v>6.6151566469093986E-6</v>
          </cell>
          <cell r="X65" t="str">
            <v>Проведение текущего ремонта</v>
          </cell>
          <cell r="AC65">
            <v>6.6151566469093986E-6</v>
          </cell>
          <cell r="AI65" t="str">
            <v>Проведение текущего ремонта</v>
          </cell>
          <cell r="AN65">
            <v>6.6151566469093986E-6</v>
          </cell>
          <cell r="AT65" t="str">
            <v>Проведение текущего ремонта</v>
          </cell>
          <cell r="AY65">
            <v>6.6151566469093986E-6</v>
          </cell>
          <cell r="BE65" t="str">
            <v>Проведение текущего ремонта</v>
          </cell>
          <cell r="BJ65">
            <v>6.6151566469093986E-6</v>
          </cell>
        </row>
        <row r="66">
          <cell r="B66" t="str">
            <v>Обслуживание тревожной кнопки</v>
          </cell>
          <cell r="G66">
            <v>6.6151566469093986E-6</v>
          </cell>
          <cell r="M66" t="str">
            <v>Обслуживание тревожной кнопки</v>
          </cell>
          <cell r="R66">
            <v>6.6151566469093986E-6</v>
          </cell>
          <cell r="X66" t="str">
            <v>Обслуживание тревожной кнопки</v>
          </cell>
          <cell r="AC66">
            <v>6.6151566469093986E-6</v>
          </cell>
          <cell r="AI66" t="str">
            <v>Обслуживание тревожной кнопки</v>
          </cell>
          <cell r="AN66">
            <v>6.6151566469093986E-6</v>
          </cell>
          <cell r="AT66" t="str">
            <v>Обслуживание тревожной кнопки</v>
          </cell>
          <cell r="AY66">
            <v>6.6151566469093986E-6</v>
          </cell>
          <cell r="BE66" t="str">
            <v>Обслуживание тревожной кнопки</v>
          </cell>
          <cell r="BJ66">
            <v>6.6151566469093986E-6</v>
          </cell>
        </row>
        <row r="67">
          <cell r="B67" t="str">
            <v>Уборка территории от снега</v>
          </cell>
          <cell r="G67">
            <v>6.6151566469093986E-6</v>
          </cell>
          <cell r="M67" t="str">
            <v>Уборка территории от снега</v>
          </cell>
          <cell r="R67">
            <v>6.6151566469093986E-6</v>
          </cell>
          <cell r="X67" t="str">
            <v>Уборка территории от снега</v>
          </cell>
          <cell r="AC67">
            <v>6.6151566469093986E-6</v>
          </cell>
          <cell r="AI67" t="str">
            <v>Уборка территории от снега</v>
          </cell>
          <cell r="AN67">
            <v>6.6151566469093986E-6</v>
          </cell>
          <cell r="AT67" t="str">
            <v>Уборка территории от снега</v>
          </cell>
          <cell r="AY67">
            <v>6.6151566469093986E-6</v>
          </cell>
          <cell r="BE67" t="str">
            <v>Уборка территории от снега</v>
          </cell>
          <cell r="BJ67">
            <v>6.6151566469093986E-6</v>
          </cell>
        </row>
        <row r="68">
          <cell r="B68" t="str">
            <v>Аварийно-диспетчерское обслуживание</v>
          </cell>
          <cell r="G68">
            <v>6.6151566469093986E-6</v>
          </cell>
          <cell r="M68" t="str">
            <v>Аварийно-диспетчерское обслуживание</v>
          </cell>
          <cell r="R68">
            <v>6.6151566469093986E-6</v>
          </cell>
          <cell r="X68" t="str">
            <v>Аварийно-диспетчерское обслуживание</v>
          </cell>
          <cell r="AC68">
            <v>6.6151566469093986E-6</v>
          </cell>
          <cell r="AI68" t="str">
            <v>Аварийно-диспетчерское обслуживание</v>
          </cell>
          <cell r="AN68">
            <v>6.6151566469093986E-6</v>
          </cell>
          <cell r="AT68" t="str">
            <v>Аварийно-диспетчерское обслуживание</v>
          </cell>
          <cell r="AY68">
            <v>6.6151566469093986E-6</v>
          </cell>
          <cell r="BE68" t="str">
            <v>Аварийно-диспетчерское обслуживание</v>
          </cell>
          <cell r="BJ68">
            <v>6.6151566469093986E-6</v>
          </cell>
        </row>
        <row r="69">
          <cell r="B69" t="str">
            <v xml:space="preserve">Проверка тепловодосчетчиков </v>
          </cell>
          <cell r="G69">
            <v>6.6151566469093986E-6</v>
          </cell>
          <cell r="M69" t="str">
            <v xml:space="preserve">Проверка тепловодосчетчиков </v>
          </cell>
          <cell r="R69">
            <v>6.6151566469093986E-6</v>
          </cell>
          <cell r="X69" t="str">
            <v xml:space="preserve">Проверка тепловодосчетчиков </v>
          </cell>
          <cell r="AC69">
            <v>6.6151566469093986E-6</v>
          </cell>
          <cell r="AI69" t="str">
            <v xml:space="preserve">Проверка тепловодосчетчиков </v>
          </cell>
          <cell r="AN69">
            <v>6.6151566469093986E-6</v>
          </cell>
          <cell r="AT69" t="str">
            <v xml:space="preserve">Проверка тепловодосчетчиков </v>
          </cell>
          <cell r="AY69">
            <v>6.6151566469093986E-6</v>
          </cell>
          <cell r="BE69" t="str">
            <v xml:space="preserve">Проверка тепловодосчетчиков </v>
          </cell>
          <cell r="BJ69">
            <v>6.6151566469093986E-6</v>
          </cell>
        </row>
        <row r="70">
          <cell r="B70" t="str">
            <v>Годовое техобслуживание узлов учета  тепловодоснабжения (ООО Теплоучет)</v>
          </cell>
          <cell r="G70">
            <v>6.6151566469093986E-6</v>
          </cell>
          <cell r="M70" t="str">
            <v>Годовое техобслуживание узлов учета  тепловодоснабжения (ООО Теплоучет)</v>
          </cell>
          <cell r="R70">
            <v>6.6151566469093986E-6</v>
          </cell>
          <cell r="X70" t="str">
            <v>Годовое техобслуживание узлов учета  тепловодоснабжения (ООО Теплоучет)</v>
          </cell>
          <cell r="AC70">
            <v>6.6151566469093986E-6</v>
          </cell>
          <cell r="AI70" t="str">
            <v>Годовое техобслуживание узлов учета  тепловодоснабжения (ООО Теплоучет)</v>
          </cell>
          <cell r="AN70">
            <v>6.6151566469093986E-6</v>
          </cell>
          <cell r="AT70" t="str">
            <v>Годовое техобслуживание узлов учета  тепловодоснабжения (ООО Теплоучет)</v>
          </cell>
          <cell r="AY70">
            <v>6.6151566469093986E-6</v>
          </cell>
          <cell r="BE70" t="str">
            <v>Годовое техобслуживание узлов учета  тепловодоснабжения (ООО Теплоучет)</v>
          </cell>
          <cell r="BJ70">
            <v>6.6151566469093986E-6</v>
          </cell>
        </row>
        <row r="71">
          <cell r="B71" t="str">
            <v>Вывоз ТБО</v>
          </cell>
          <cell r="G71">
            <v>6.6151566469093986E-6</v>
          </cell>
          <cell r="M71" t="str">
            <v>Вывоз ТБО</v>
          </cell>
          <cell r="R71">
            <v>6.6151566469093986E-6</v>
          </cell>
          <cell r="X71" t="str">
            <v>Вывоз ТБО</v>
          </cell>
          <cell r="AC71">
            <v>6.6151566469093986E-6</v>
          </cell>
          <cell r="AI71" t="str">
            <v>Вывоз ТБО</v>
          </cell>
          <cell r="AN71">
            <v>6.6151566469093986E-6</v>
          </cell>
          <cell r="AT71" t="str">
            <v>Вывоз ТБО</v>
          </cell>
          <cell r="AY71">
            <v>6.6151566469093986E-6</v>
          </cell>
          <cell r="BE71" t="str">
            <v>Вывоз ТБО</v>
          </cell>
          <cell r="BJ71">
            <v>6.6151566469093986E-6</v>
          </cell>
        </row>
        <row r="72">
          <cell r="B72" t="str">
            <v>Дератизация и дезинфекция</v>
          </cell>
          <cell r="G72">
            <v>6.6151566469093986E-6</v>
          </cell>
          <cell r="M72" t="str">
            <v>Дератизация и дезинфекция</v>
          </cell>
          <cell r="R72">
            <v>6.6151566469093986E-6</v>
          </cell>
          <cell r="X72" t="str">
            <v>Дератизация и дезинфекция</v>
          </cell>
          <cell r="AC72">
            <v>6.6151566469093986E-6</v>
          </cell>
          <cell r="AI72" t="str">
            <v>Дератизация и дезинфекция</v>
          </cell>
          <cell r="AN72">
            <v>6.6151566469093986E-6</v>
          </cell>
          <cell r="AT72" t="str">
            <v>Дератизация и дезинфекция</v>
          </cell>
          <cell r="AY72">
            <v>6.6151566469093986E-6</v>
          </cell>
          <cell r="BE72" t="str">
            <v>Дератизация и дезинфекция</v>
          </cell>
          <cell r="BJ72">
            <v>6.6151566469093986E-6</v>
          </cell>
        </row>
        <row r="73">
          <cell r="B73" t="str">
            <v>Промывка и опрессовка систем отопления</v>
          </cell>
          <cell r="G73">
            <v>6.6151566469093986E-6</v>
          </cell>
          <cell r="M73" t="str">
            <v>Промывка и опрессовка систем отопления</v>
          </cell>
          <cell r="R73">
            <v>6.6151566469093986E-6</v>
          </cell>
          <cell r="X73" t="str">
            <v>Промывка и опрессовка систем отопления</v>
          </cell>
          <cell r="AC73">
            <v>6.6151566469093986E-6</v>
          </cell>
          <cell r="AI73" t="str">
            <v>Промывка и опрессовка систем отопления</v>
          </cell>
          <cell r="AN73">
            <v>6.6151566469093986E-6</v>
          </cell>
          <cell r="AT73" t="str">
            <v>Промывка и опрессовка систем отопления</v>
          </cell>
          <cell r="AY73">
            <v>6.6151566469093986E-6</v>
          </cell>
          <cell r="BE73" t="str">
            <v>Промывка и опрессовка систем отопления</v>
          </cell>
          <cell r="BJ73">
            <v>6.6151566469093986E-6</v>
          </cell>
        </row>
        <row r="81">
          <cell r="B81" t="str">
            <v>Абонентская связь</v>
          </cell>
          <cell r="G81">
            <v>6.6151566469093986E-6</v>
          </cell>
          <cell r="M81" t="str">
            <v>Абонентская связь</v>
          </cell>
          <cell r="R81">
            <v>6.6151566469093986E-6</v>
          </cell>
          <cell r="X81" t="str">
            <v>Абонентская связь</v>
          </cell>
          <cell r="AC81">
            <v>6.6151566469093986E-6</v>
          </cell>
          <cell r="AI81" t="str">
            <v>Абонентская связь</v>
          </cell>
          <cell r="AN81">
            <v>6.6151566469093986E-6</v>
          </cell>
          <cell r="AT81" t="str">
            <v>Абонентская связь</v>
          </cell>
          <cell r="AY81">
            <v>6.6151566469093986E-6</v>
          </cell>
          <cell r="BE81" t="str">
            <v>Абонентская связь</v>
          </cell>
          <cell r="BJ81">
            <v>6.6151566469093986E-6</v>
          </cell>
        </row>
        <row r="82">
          <cell r="B82" t="str">
            <v>Иные услуги связи</v>
          </cell>
          <cell r="G82">
            <v>6.6151566469093986E-6</v>
          </cell>
          <cell r="M82" t="str">
            <v>Иные услуги связи</v>
          </cell>
          <cell r="R82">
            <v>6.6151566469093986E-6</v>
          </cell>
          <cell r="X82" t="str">
            <v>Иные услуги связи</v>
          </cell>
          <cell r="AC82">
            <v>6.6151566469093986E-6</v>
          </cell>
          <cell r="AI82" t="str">
            <v>Иные услуги связи</v>
          </cell>
          <cell r="AN82">
            <v>6.6151566469093986E-6</v>
          </cell>
          <cell r="AT82" t="str">
            <v>Иные услуги связи</v>
          </cell>
          <cell r="AY82">
            <v>6.6151566469093986E-6</v>
          </cell>
          <cell r="BE82" t="str">
            <v>Иные услуги связи</v>
          </cell>
          <cell r="BJ82">
            <v>6.6151566469093986E-6</v>
          </cell>
        </row>
        <row r="85">
          <cell r="B85" t="str">
            <v>Оплата грузовых перевозок по доставке грузов</v>
          </cell>
          <cell r="G85">
            <v>2.6460626587637594E-5</v>
          </cell>
          <cell r="M85" t="str">
            <v>Оплата грузовых перевозок по доставке грузов</v>
          </cell>
          <cell r="R85">
            <v>2.6460626587637594E-5</v>
          </cell>
          <cell r="X85" t="str">
            <v>Оплата грузовых перевозок по доставке грузов</v>
          </cell>
          <cell r="AC85">
            <v>2.6460626587637594E-5</v>
          </cell>
          <cell r="AI85" t="str">
            <v>Оплата грузовых перевозок по доставке грузов</v>
          </cell>
          <cell r="AN85">
            <v>2.6460626587637594E-5</v>
          </cell>
          <cell r="AT85" t="str">
            <v>Оплата грузовых перевозок по доставке грузов</v>
          </cell>
          <cell r="AY85">
            <v>2.6460626587637594E-5</v>
          </cell>
          <cell r="BE85" t="str">
            <v>Оплата грузовых перевозок по доставке грузов</v>
          </cell>
          <cell r="BJ85">
            <v>2.6460626587637594E-5</v>
          </cell>
        </row>
        <row r="86">
          <cell r="B86" t="str">
            <v>Спецрейсы (спортивномассовые мероприятия)</v>
          </cell>
          <cell r="G86">
            <v>6.6151566469093986E-6</v>
          </cell>
          <cell r="M86" t="str">
            <v>Спецрейсы (спортивномассовые мероприятия)</v>
          </cell>
          <cell r="R86">
            <v>6.6151566469093986E-6</v>
          </cell>
          <cell r="X86" t="str">
            <v>Спецрейсы (спортивномассовые мероприятия)</v>
          </cell>
          <cell r="AC86">
            <v>6.6151566469093986E-6</v>
          </cell>
          <cell r="AI86" t="str">
            <v>Спецрейсы (спортивномассовые мероприятия)</v>
          </cell>
          <cell r="AN86">
            <v>6.6151566469093986E-6</v>
          </cell>
          <cell r="AT86" t="str">
            <v>Спецрейсы (спортивномассовые мероприятия)</v>
          </cell>
          <cell r="AY86">
            <v>6.6151566469093986E-6</v>
          </cell>
          <cell r="BE86" t="str">
            <v>Спецрейсы (спортивномассовые мероприятия)</v>
          </cell>
          <cell r="BJ86">
            <v>6.6151566469093986E-6</v>
          </cell>
        </row>
        <row r="89">
          <cell r="B89" t="str">
            <v>Директор</v>
          </cell>
          <cell r="G89">
            <v>6.6151566469093986E-6</v>
          </cell>
          <cell r="M89" t="str">
            <v>Директор</v>
          </cell>
          <cell r="R89">
            <v>6.6151566469093986E-6</v>
          </cell>
          <cell r="X89" t="str">
            <v>Директор</v>
          </cell>
          <cell r="AC89">
            <v>6.6151566469093986E-6</v>
          </cell>
          <cell r="AI89" t="str">
            <v>Директор</v>
          </cell>
          <cell r="AN89">
            <v>6.6151566469093986E-6</v>
          </cell>
          <cell r="AT89" t="str">
            <v>Директор</v>
          </cell>
          <cell r="AY89">
            <v>6.6151566469093986E-6</v>
          </cell>
          <cell r="BE89" t="str">
            <v>Директор</v>
          </cell>
          <cell r="BJ89">
            <v>6.6151566469093986E-6</v>
          </cell>
        </row>
        <row r="90">
          <cell r="B90" t="str">
            <v>Заместитель директора</v>
          </cell>
          <cell r="G90">
            <v>1.3230313293818797E-5</v>
          </cell>
          <cell r="M90" t="str">
            <v>Заместитель директора</v>
          </cell>
          <cell r="R90">
            <v>1.3230313293818797E-5</v>
          </cell>
          <cell r="X90" t="str">
            <v>Заместитель директора</v>
          </cell>
          <cell r="AC90">
            <v>1.3230313293818797E-5</v>
          </cell>
          <cell r="AI90" t="str">
            <v>Заместитель директора</v>
          </cell>
          <cell r="AN90">
            <v>1.3230313293818797E-5</v>
          </cell>
          <cell r="AT90" t="str">
            <v>Заместитель директора</v>
          </cell>
          <cell r="AY90">
            <v>1.3230313293818797E-5</v>
          </cell>
          <cell r="BE90" t="str">
            <v>Заместитель директора</v>
          </cell>
          <cell r="BJ90">
            <v>1.3230313293818797E-5</v>
          </cell>
        </row>
        <row r="91">
          <cell r="B91" t="str">
            <v>Делопроизводитель</v>
          </cell>
          <cell r="G91">
            <v>6.6151566469093986E-6</v>
          </cell>
          <cell r="M91" t="str">
            <v>Делопроизводитель</v>
          </cell>
          <cell r="R91">
            <v>6.6151566469093986E-6</v>
          </cell>
          <cell r="X91" t="str">
            <v>Делопроизводитель</v>
          </cell>
          <cell r="AC91">
            <v>6.6151566469093986E-6</v>
          </cell>
          <cell r="AI91" t="str">
            <v>Делопроизводитель</v>
          </cell>
          <cell r="AN91">
            <v>6.6151566469093986E-6</v>
          </cell>
          <cell r="AT91" t="str">
            <v>Делопроизводитель</v>
          </cell>
          <cell r="AY91">
            <v>6.6151566469093986E-6</v>
          </cell>
          <cell r="BE91" t="str">
            <v>Делопроизводитель</v>
          </cell>
          <cell r="BJ91">
            <v>6.6151566469093986E-6</v>
          </cell>
        </row>
        <row r="92">
          <cell r="B92" t="str">
            <v>Старший методист МОЦ</v>
          </cell>
          <cell r="G92">
            <v>6.6151566469093986E-6</v>
          </cell>
          <cell r="M92" t="str">
            <v>Старший методист МОЦ</v>
          </cell>
          <cell r="R92">
            <v>6.6151566469093986E-6</v>
          </cell>
          <cell r="X92" t="str">
            <v>Старший методист МОЦ</v>
          </cell>
          <cell r="AC92">
            <v>6.6151566469093986E-6</v>
          </cell>
          <cell r="AI92" t="str">
            <v>Старший методист МОЦ</v>
          </cell>
          <cell r="AN92">
            <v>6.6151566469093986E-6</v>
          </cell>
          <cell r="AT92" t="str">
            <v>Старший методист МОЦ</v>
          </cell>
          <cell r="AY92">
            <v>6.6151566469093986E-6</v>
          </cell>
          <cell r="BE92" t="str">
            <v>Старший методист МОЦ</v>
          </cell>
          <cell r="BJ92">
            <v>1.3230313293818797E-5</v>
          </cell>
        </row>
        <row r="93">
          <cell r="B93" t="str">
            <v>Рабочий по обслуживанию и ремонту зданий</v>
          </cell>
          <cell r="G93">
            <v>6.6151566469093986E-6</v>
          </cell>
          <cell r="M93" t="str">
            <v>Рабочий по обслуживанию и ремонту зданий</v>
          </cell>
          <cell r="R93">
            <v>6.6151566469093986E-6</v>
          </cell>
          <cell r="X93" t="str">
            <v>Рабочий по обслуживанию и ремонту зданий</v>
          </cell>
          <cell r="AC93">
            <v>6.6151566469093986E-6</v>
          </cell>
          <cell r="AI93" t="str">
            <v>Рабочий по обслуживанию и ремонту зданий</v>
          </cell>
          <cell r="AN93">
            <v>6.6151566469093986E-6</v>
          </cell>
          <cell r="AT93" t="str">
            <v>Рабочий по обслуживанию и ремонту зданий</v>
          </cell>
          <cell r="AY93">
            <v>6.6151566469093986E-6</v>
          </cell>
          <cell r="BE93" t="str">
            <v>Рабочий по обслуживанию и ремонту зданий</v>
          </cell>
          <cell r="BJ93">
            <v>6.6151566469093986E-6</v>
          </cell>
        </row>
        <row r="94">
          <cell r="B94" t="str">
            <v>Гардеробщик</v>
          </cell>
          <cell r="G94">
            <v>9.9227349703640974E-6</v>
          </cell>
          <cell r="M94" t="str">
            <v>Гардеробщик</v>
          </cell>
          <cell r="R94">
            <v>9.9227349703640974E-6</v>
          </cell>
          <cell r="X94" t="str">
            <v>Гардеробщик</v>
          </cell>
          <cell r="AC94">
            <v>9.9227349703640974E-6</v>
          </cell>
          <cell r="AI94" t="str">
            <v>Гардеробщик</v>
          </cell>
          <cell r="AN94">
            <v>9.9227349703640974E-6</v>
          </cell>
          <cell r="AT94" t="str">
            <v>Гардеробщик</v>
          </cell>
          <cell r="AY94">
            <v>9.9227349703640974E-6</v>
          </cell>
          <cell r="BE94" t="str">
            <v>Гардеробщик</v>
          </cell>
          <cell r="BJ94">
            <v>9.9227349703640974E-6</v>
          </cell>
        </row>
        <row r="95">
          <cell r="B95" t="str">
            <v>Строж</v>
          </cell>
          <cell r="G95">
            <v>1.9845469940728195E-5</v>
          </cell>
          <cell r="M95" t="str">
            <v>Строж</v>
          </cell>
          <cell r="R95">
            <v>1.9845469940728195E-5</v>
          </cell>
          <cell r="X95" t="str">
            <v>Строж</v>
          </cell>
          <cell r="AC95">
            <v>1.9845469940728195E-5</v>
          </cell>
          <cell r="AI95" t="str">
            <v>Строж</v>
          </cell>
          <cell r="AN95">
            <v>1.9845469940728195E-5</v>
          </cell>
          <cell r="AT95" t="str">
            <v>Строж</v>
          </cell>
          <cell r="AY95">
            <v>1.9845469940728195E-5</v>
          </cell>
          <cell r="BE95" t="str">
            <v>Строж</v>
          </cell>
          <cell r="BJ95">
            <v>1.9845469940728195E-5</v>
          </cell>
        </row>
        <row r="96">
          <cell r="B96" t="str">
            <v>Дворник</v>
          </cell>
          <cell r="G96">
            <v>6.6151566469093986E-6</v>
          </cell>
          <cell r="M96" t="str">
            <v>Дворник</v>
          </cell>
          <cell r="R96">
            <v>6.6151566469093986E-6</v>
          </cell>
          <cell r="X96" t="str">
            <v>Дворник</v>
          </cell>
          <cell r="AC96">
            <v>6.6151566469093986E-6</v>
          </cell>
          <cell r="AI96" t="str">
            <v>Дворник</v>
          </cell>
          <cell r="AN96">
            <v>6.6151566469093986E-6</v>
          </cell>
          <cell r="AT96" t="str">
            <v>Дворник</v>
          </cell>
          <cell r="AY96">
            <v>6.6151566469093986E-6</v>
          </cell>
          <cell r="BE96" t="str">
            <v>Дворник</v>
          </cell>
          <cell r="BJ96">
            <v>6.6151566469093986E-6</v>
          </cell>
        </row>
        <row r="97">
          <cell r="B97" t="str">
            <v>Уборщик служебных помещений</v>
          </cell>
          <cell r="G97">
            <v>1.3230313293818797E-5</v>
          </cell>
          <cell r="M97" t="str">
            <v>Уборщик служебных помещений</v>
          </cell>
          <cell r="R97">
            <v>1.3230313293818797E-5</v>
          </cell>
          <cell r="X97" t="str">
            <v>Уборщик служебных помещений</v>
          </cell>
          <cell r="AC97">
            <v>1.3230313293818797E-5</v>
          </cell>
          <cell r="AI97" t="str">
            <v>Уборщик служебных помещений</v>
          </cell>
          <cell r="AN97">
            <v>1.3230313293818797E-5</v>
          </cell>
          <cell r="AT97" t="str">
            <v>Уборщик служебных помещений</v>
          </cell>
          <cell r="BE97" t="str">
            <v>Уборщик служебных помещений</v>
          </cell>
          <cell r="BJ97">
            <v>1.3230313293818797E-5</v>
          </cell>
        </row>
        <row r="100">
          <cell r="B100" t="str">
            <v>Медикаменты</v>
          </cell>
          <cell r="G100">
            <v>6.6151566469093986E-6</v>
          </cell>
          <cell r="M100" t="str">
            <v>Медикаменты</v>
          </cell>
          <cell r="R100">
            <v>6.6151566469093986E-6</v>
          </cell>
          <cell r="X100" t="str">
            <v>Медикаменты</v>
          </cell>
          <cell r="AC100">
            <v>6.6151566469093986E-6</v>
          </cell>
          <cell r="AI100" t="str">
            <v>Медикаменты</v>
          </cell>
          <cell r="AN100">
            <v>6.6151566469093986E-6</v>
          </cell>
          <cell r="AT100" t="str">
            <v>Медикаменты</v>
          </cell>
          <cell r="AY100">
            <v>6.6151566469093986E-6</v>
          </cell>
          <cell r="BE100" t="str">
            <v>Медикаменты</v>
          </cell>
          <cell r="BJ100">
            <v>6.6151566469093986E-6</v>
          </cell>
        </row>
        <row r="101">
          <cell r="B101" t="str">
            <v>Демеркуризация отработанных ламп</v>
          </cell>
          <cell r="G101">
            <v>6.6151566469093986E-6</v>
          </cell>
          <cell r="M101" t="str">
            <v>Демеркуризация отработанных ламп</v>
          </cell>
          <cell r="R101">
            <v>6.6151566469093986E-6</v>
          </cell>
          <cell r="X101" t="str">
            <v>Демеркуризация отработанных ламп</v>
          </cell>
          <cell r="AC101">
            <v>6.6151566469093986E-6</v>
          </cell>
          <cell r="AI101" t="str">
            <v>Демеркуризация отработанных ламп</v>
          </cell>
          <cell r="AN101">
            <v>6.6151566469093986E-6</v>
          </cell>
          <cell r="AT101" t="str">
            <v>Демеркуризация отработанных ламп</v>
          </cell>
          <cell r="AY101">
            <v>6.6151566469093986E-6</v>
          </cell>
          <cell r="BE101" t="str">
            <v>Демеркуризация отработанных ламп</v>
          </cell>
          <cell r="BJ101">
            <v>6.6151566469093986E-6</v>
          </cell>
        </row>
        <row r="102">
          <cell r="B102" t="str">
            <v>Обучение</v>
          </cell>
          <cell r="G102">
            <v>6.6151566469093986E-6</v>
          </cell>
          <cell r="M102" t="str">
            <v>Обучение</v>
          </cell>
          <cell r="R102">
            <v>6.6151566469093986E-6</v>
          </cell>
          <cell r="X102" t="str">
            <v>Обучение</v>
          </cell>
          <cell r="AC102">
            <v>6.6151566469093986E-6</v>
          </cell>
          <cell r="AI102" t="str">
            <v>Обучение</v>
          </cell>
          <cell r="AN102">
            <v>6.6151566469093986E-6</v>
          </cell>
          <cell r="AT102" t="str">
            <v>Обучение</v>
          </cell>
          <cell r="AY102">
            <v>6.6151566469093986E-6</v>
          </cell>
          <cell r="BE102" t="str">
            <v>Обучение</v>
          </cell>
          <cell r="BJ102">
            <v>6.6151566469093986E-6</v>
          </cell>
        </row>
        <row r="103">
          <cell r="B103" t="str">
            <v>Продление лицензии программного обеспечения</v>
          </cell>
          <cell r="G103">
            <v>6.6151566469093986E-6</v>
          </cell>
          <cell r="M103" t="str">
            <v>Продление лицензии программного обеспечения</v>
          </cell>
          <cell r="R103">
            <v>6.6151566469093986E-6</v>
          </cell>
          <cell r="X103" t="str">
            <v>Продление лицензии программного обеспечения</v>
          </cell>
          <cell r="AC103">
            <v>6.6151566469093986E-6</v>
          </cell>
          <cell r="AI103" t="str">
            <v>Продление лицензии программного обеспечения</v>
          </cell>
          <cell r="AN103">
            <v>6.6151566469093986E-6</v>
          </cell>
          <cell r="AT103" t="str">
            <v>Продление лицензии программного обеспечения</v>
          </cell>
          <cell r="AY103">
            <v>6.6151566469093986E-6</v>
          </cell>
          <cell r="BE103" t="str">
            <v>Продление лицензии программного обеспечения</v>
          </cell>
          <cell r="BJ103">
            <v>6.6151566469093986E-6</v>
          </cell>
        </row>
        <row r="104">
          <cell r="B104" t="str">
            <v xml:space="preserve">Подписка на периодические  издания  </v>
          </cell>
          <cell r="G104">
            <v>6.6151566469093986E-6</v>
          </cell>
          <cell r="M104" t="str">
            <v xml:space="preserve">Подписка на периодические  издания  </v>
          </cell>
          <cell r="R104">
            <v>6.6151566469093986E-6</v>
          </cell>
          <cell r="X104" t="str">
            <v xml:space="preserve">Подписка на периодические  издания  </v>
          </cell>
          <cell r="AC104">
            <v>6.6151566469093986E-6</v>
          </cell>
          <cell r="AI104" t="str">
            <v xml:space="preserve">Подписка на периодические  издания  </v>
          </cell>
          <cell r="AN104">
            <v>6.6151566469093986E-6</v>
          </cell>
          <cell r="AT104" t="str">
            <v xml:space="preserve">Подписка на периодические  издания  </v>
          </cell>
          <cell r="AY104">
            <v>6.6151566469093986E-6</v>
          </cell>
          <cell r="BE104" t="str">
            <v xml:space="preserve">Подписка на периодические  издания  </v>
          </cell>
          <cell r="BJ104">
            <v>6.6151566469093986E-6</v>
          </cell>
        </row>
        <row r="105">
          <cell r="B105" t="str">
            <v xml:space="preserve">Услуги центра гигиены и эпидемиологии </v>
          </cell>
          <cell r="G105">
            <v>6.6151566469093986E-6</v>
          </cell>
          <cell r="M105" t="str">
            <v xml:space="preserve">Услуги центра гигиены и эпидемиологии </v>
          </cell>
          <cell r="R105">
            <v>6.6151566469093986E-6</v>
          </cell>
          <cell r="X105" t="str">
            <v xml:space="preserve">Услуги центра гигиены и эпидемиологии </v>
          </cell>
          <cell r="AC105">
            <v>6.6151566469093986E-6</v>
          </cell>
          <cell r="AI105" t="str">
            <v xml:space="preserve">Услуги центра гигиены и эпидемиологии </v>
          </cell>
          <cell r="AN105">
            <v>6.6151566469093986E-6</v>
          </cell>
          <cell r="AT105" t="str">
            <v xml:space="preserve">Услуги центра гигиены и эпидемиологии </v>
          </cell>
          <cell r="AY105">
            <v>6.6151566469093986E-6</v>
          </cell>
          <cell r="BE105" t="str">
            <v xml:space="preserve">Услуги центра гигиены и эпидемиологии </v>
          </cell>
          <cell r="BJ105">
            <v>6.6151566469093986E-6</v>
          </cell>
        </row>
        <row r="106">
          <cell r="B106" t="str">
            <v>Налоги, госпошлина</v>
          </cell>
          <cell r="G106">
            <v>6.6151566469093986E-6</v>
          </cell>
          <cell r="M106" t="str">
            <v>Налоги, госпошлина</v>
          </cell>
          <cell r="R106">
            <v>6.6151566469093986E-6</v>
          </cell>
          <cell r="X106" t="str">
            <v>Налоги, госпошлина</v>
          </cell>
          <cell r="AC106">
            <v>6.6151566469093986E-6</v>
          </cell>
          <cell r="AI106" t="str">
            <v>Налоги, госпошлина</v>
          </cell>
          <cell r="AN106">
            <v>6.6151566469093986E-6</v>
          </cell>
          <cell r="AT106" t="str">
            <v>Налоги, госпошлина</v>
          </cell>
          <cell r="AY106">
            <v>6.6151566469093986E-6</v>
          </cell>
          <cell r="BE106" t="str">
            <v>Налоги, госпошлина</v>
          </cell>
          <cell r="BJ106">
            <v>6.6151566469093986E-6</v>
          </cell>
        </row>
        <row r="107">
          <cell r="B107" t="str">
            <v>пособие по уходу за ребенком до 3-х лет</v>
          </cell>
          <cell r="G107">
            <v>6.6151566469093986E-6</v>
          </cell>
          <cell r="M107" t="str">
            <v>пособие по уходу за ребенком до 3-х лет</v>
          </cell>
          <cell r="R107">
            <v>6.6151566469093986E-6</v>
          </cell>
          <cell r="X107" t="str">
            <v>пособие по уходу за ребенком до 3-х лет</v>
          </cell>
          <cell r="AC107">
            <v>6.6151566469093986E-6</v>
          </cell>
          <cell r="AI107" t="str">
            <v>пособие по уходу за ребенком до 3-х лет</v>
          </cell>
          <cell r="AN107">
            <v>6.6151566469093986E-6</v>
          </cell>
          <cell r="AT107" t="str">
            <v>пособие по уходу за ребенком до 3-х лет</v>
          </cell>
          <cell r="AY107">
            <v>6.6151566469093986E-6</v>
          </cell>
          <cell r="BE107" t="str">
            <v>пособие по уходу за ребенком до 3-х лет</v>
          </cell>
          <cell r="BJ107">
            <v>6.6151566469093986E-6</v>
          </cell>
        </row>
        <row r="108">
          <cell r="B108" t="str">
            <v>Медосмотр административного персонала</v>
          </cell>
          <cell r="G108">
            <v>6.6151566469093986E-6</v>
          </cell>
          <cell r="M108" t="str">
            <v>Медосмотр административного персонала</v>
          </cell>
          <cell r="R108">
            <v>6.6151566469093986E-6</v>
          </cell>
          <cell r="X108" t="str">
            <v>Медосмотр административного персонала</v>
          </cell>
          <cell r="AC108">
            <v>6.6151566469093986E-6</v>
          </cell>
          <cell r="AI108" t="str">
            <v>Медосмотр административного персонала</v>
          </cell>
          <cell r="AN108">
            <v>6.6151566469093986E-6</v>
          </cell>
          <cell r="AT108" t="str">
            <v>Медосмотр административного персонала</v>
          </cell>
          <cell r="AY108">
            <v>6.6151566469093986E-6</v>
          </cell>
          <cell r="BE108" t="str">
            <v>Медосмотр административного персонала</v>
          </cell>
          <cell r="BJ108">
            <v>6.6151566469093986E-6</v>
          </cell>
        </row>
        <row r="109">
          <cell r="B109" t="str">
            <v>Хоз.товары (дезинфицирующие, моющие средства)</v>
          </cell>
          <cell r="G109">
            <v>6.6151566469093986E-6</v>
          </cell>
          <cell r="M109" t="str">
            <v>Хоз.товары (дезинфицирующие, моющие средства)</v>
          </cell>
          <cell r="R109">
            <v>6.6151566469093986E-6</v>
          </cell>
          <cell r="X109" t="str">
            <v>Хоз.товары (дезинфицирующие, моющие средства)</v>
          </cell>
          <cell r="AC109">
            <v>6.6151566469093986E-6</v>
          </cell>
          <cell r="AI109" t="str">
            <v>Хоз.товары (дезинфицирующие, моющие средства)</v>
          </cell>
          <cell r="AN109">
            <v>6.6151566469093986E-6</v>
          </cell>
          <cell r="AT109" t="str">
            <v>Хоз.товары (дезинфицирующие, моющие средства)</v>
          </cell>
          <cell r="AY109">
            <v>6.6151566469093986E-6</v>
          </cell>
          <cell r="BE109" t="str">
            <v>Хоз.товары (дезинфицирующие, моющие средства)</v>
          </cell>
          <cell r="BJ109">
            <v>6.6151566469093986E-6</v>
          </cell>
        </row>
        <row r="110">
          <cell r="B110" t="str">
            <v xml:space="preserve">Услуги семис </v>
          </cell>
          <cell r="G110">
            <v>6.6151566469093986E-6</v>
          </cell>
          <cell r="M110" t="str">
            <v xml:space="preserve">Услуги семис </v>
          </cell>
          <cell r="R110">
            <v>6.6151566469093986E-6</v>
          </cell>
          <cell r="X110" t="str">
            <v xml:space="preserve">Услуги семис </v>
          </cell>
          <cell r="AC110">
            <v>6.6151566469093986E-6</v>
          </cell>
          <cell r="AI110" t="str">
            <v xml:space="preserve">Услуги семис </v>
          </cell>
          <cell r="AN110">
            <v>6.6151566469093986E-6</v>
          </cell>
          <cell r="AT110" t="str">
            <v xml:space="preserve">Услуги семис </v>
          </cell>
          <cell r="AY110">
            <v>6.6151566469093986E-6</v>
          </cell>
          <cell r="BE110" t="str">
            <v xml:space="preserve">Услуги семис </v>
          </cell>
          <cell r="BJ110">
            <v>6.6151566469093986E-6</v>
          </cell>
        </row>
        <row r="111">
          <cell r="B111" t="str">
            <v>Испытание диэлектрических бот и перчаток</v>
          </cell>
          <cell r="G111">
            <v>6.6151566469093986E-6</v>
          </cell>
          <cell r="M111" t="str">
            <v>Испытание диэлектрических бот и перчаток</v>
          </cell>
          <cell r="R111">
            <v>6.6151566469093986E-6</v>
          </cell>
          <cell r="X111" t="str">
            <v>Испытание диэлектрических бот и перчаток</v>
          </cell>
          <cell r="AC111">
            <v>6.6151566469093986E-6</v>
          </cell>
          <cell r="AI111" t="str">
            <v>Испытание диэлектрических бот и перчаток</v>
          </cell>
          <cell r="AN111">
            <v>6.6151566469093986E-6</v>
          </cell>
          <cell r="AT111" t="str">
            <v>Испытание диэлектрических бот и перчаток</v>
          </cell>
          <cell r="AY111">
            <v>6.6151566469093986E-6</v>
          </cell>
          <cell r="BE111" t="str">
            <v>Испытание диэлектрических бот и перчаток</v>
          </cell>
          <cell r="BJ111">
            <v>6.6151566469093986E-6</v>
          </cell>
        </row>
        <row r="112">
          <cell r="B112" t="str">
            <v>Проведение испытаний устройств заземления и изоляции электросетей</v>
          </cell>
          <cell r="G112">
            <v>6.6151566469093986E-6</v>
          </cell>
          <cell r="M112" t="str">
            <v>Проведение испытаний устройств заземления и изоляции электросетей</v>
          </cell>
          <cell r="R112">
            <v>6.6151566469093986E-6</v>
          </cell>
          <cell r="X112" t="str">
            <v>Проведение испытаний устройств заземления и изоляции электросетей</v>
          </cell>
          <cell r="AC112">
            <v>6.6151566469093986E-6</v>
          </cell>
          <cell r="AI112" t="str">
            <v>Проведение испытаний устройств заземления и изоляции электросетей</v>
          </cell>
          <cell r="AN112">
            <v>6.6151566469093986E-6</v>
          </cell>
          <cell r="AT112" t="str">
            <v>Проведение испытаний устройств заземления и изоляции электросетей</v>
          </cell>
          <cell r="AY112">
            <v>6.6151566469093986E-6</v>
          </cell>
          <cell r="BE112" t="str">
            <v>Проведение испытаний устройств заземления и изоляции электросетей</v>
          </cell>
          <cell r="BJ112">
            <v>6.6151566469093986E-6</v>
          </cell>
        </row>
        <row r="113">
          <cell r="B113" t="str">
            <v xml:space="preserve">Обслуживание системы наружного видеонаблюдения </v>
          </cell>
          <cell r="G113">
            <v>6.6151566469093986E-6</v>
          </cell>
          <cell r="M113" t="str">
            <v xml:space="preserve">Обслуживание системы наружного видеонаблюдения </v>
          </cell>
          <cell r="R113">
            <v>6.6151566469093986E-6</v>
          </cell>
          <cell r="X113" t="str">
            <v xml:space="preserve">Обслуживание системы наружного видеонаблюдения </v>
          </cell>
          <cell r="AC113">
            <v>6.6151566469093986E-6</v>
          </cell>
          <cell r="AI113" t="str">
            <v xml:space="preserve">Обслуживание системы наружного видеонаблюдения </v>
          </cell>
          <cell r="AN113">
            <v>6.6151566469093986E-6</v>
          </cell>
          <cell r="AT113" t="str">
            <v xml:space="preserve">Обслуживание системы наружного видеонаблюдения </v>
          </cell>
          <cell r="AY113">
            <v>6.6151566469093986E-6</v>
          </cell>
          <cell r="BE113" t="str">
            <v xml:space="preserve">Обслуживание системы наружного видеонаблюдения </v>
          </cell>
          <cell r="BJ113">
            <v>6.6151566469093986E-6</v>
          </cell>
        </row>
        <row r="114">
          <cell r="B114" t="str">
            <v>Инструментальный контроль качества</v>
          </cell>
          <cell r="G114">
            <v>6.6151566469093986E-6</v>
          </cell>
          <cell r="M114" t="str">
            <v>Инструментальный контроль качества</v>
          </cell>
          <cell r="R114">
            <v>6.6151566469093986E-6</v>
          </cell>
          <cell r="X114" t="str">
            <v>Инструментальный контроль качества</v>
          </cell>
          <cell r="AC114">
            <v>6.6151566469093986E-6</v>
          </cell>
          <cell r="AI114" t="str">
            <v>Инструментальный контроль качества</v>
          </cell>
          <cell r="AN114">
            <v>6.6151566469093986E-6</v>
          </cell>
          <cell r="AT114" t="str">
            <v>Инструментальный контроль качества</v>
          </cell>
          <cell r="AY114">
            <v>6.6151566469093986E-6</v>
          </cell>
          <cell r="BE114" t="str">
            <v>Инструментальный контроль качества</v>
          </cell>
          <cell r="BJ114">
            <v>6.6151566469093986E-6</v>
          </cell>
        </row>
        <row r="115">
          <cell r="B115" t="str">
            <v xml:space="preserve">Канцелярские товары </v>
          </cell>
          <cell r="G115">
            <v>6.6151566469093986E-6</v>
          </cell>
          <cell r="M115" t="str">
            <v xml:space="preserve">Канцелярские товары </v>
          </cell>
          <cell r="R115">
            <v>6.6151566469093986E-6</v>
          </cell>
          <cell r="X115" t="str">
            <v xml:space="preserve">Канцелярские товары </v>
          </cell>
          <cell r="AC115">
            <v>6.6151566469093986E-6</v>
          </cell>
          <cell r="AI115" t="str">
            <v xml:space="preserve">Канцелярские товары </v>
          </cell>
          <cell r="AN115">
            <v>6.6151566469093986E-6</v>
          </cell>
          <cell r="AT115" t="str">
            <v xml:space="preserve">Канцелярские товары </v>
          </cell>
          <cell r="AY115">
            <v>6.6151566469093986E-6</v>
          </cell>
          <cell r="BE115" t="str">
            <v xml:space="preserve">Канцелярские товары </v>
          </cell>
          <cell r="BJ115">
            <v>6.6151566469093986E-6</v>
          </cell>
        </row>
        <row r="116">
          <cell r="B116" t="str">
            <v>Расходные материалы к орг.технике, автотранспорту</v>
          </cell>
          <cell r="G116">
            <v>6.6151566469093986E-6</v>
          </cell>
          <cell r="M116" t="str">
            <v>Расходные материалы к орг.технике, автотранспорту</v>
          </cell>
          <cell r="R116">
            <v>6.6151566469093986E-6</v>
          </cell>
          <cell r="X116" t="str">
            <v>Расходные материалы к орг.технике, автотранспорту</v>
          </cell>
          <cell r="AC116">
            <v>6.6151566469093986E-6</v>
          </cell>
          <cell r="AI116" t="str">
            <v>Расходные материалы к орг.технике, автотранспорту</v>
          </cell>
          <cell r="AN116">
            <v>6.6151566469093986E-6</v>
          </cell>
          <cell r="AT116" t="str">
            <v>Расходные материалы к орг.технике, автотранспорту</v>
          </cell>
          <cell r="AY116">
            <v>6.6151566469093986E-6</v>
          </cell>
          <cell r="BE116" t="str">
            <v>Расходные материалы к орг.технике, автотранспорту</v>
          </cell>
          <cell r="BJ116">
            <v>6.6151566469093986E-6</v>
          </cell>
        </row>
        <row r="117">
          <cell r="B117" t="str">
            <v>Прочие материальные запасы</v>
          </cell>
          <cell r="G117">
            <v>6.6151566469093986E-6</v>
          </cell>
          <cell r="M117" t="str">
            <v>Прочие материальные запасы</v>
          </cell>
          <cell r="R117">
            <v>6.6151566469093986E-6</v>
          </cell>
          <cell r="X117" t="str">
            <v>Прочие материальные запасы</v>
          </cell>
          <cell r="AC117">
            <v>6.6151566469093986E-6</v>
          </cell>
          <cell r="AI117" t="str">
            <v>Прочие материальные запасы</v>
          </cell>
          <cell r="AN117">
            <v>6.6151566469093986E-6</v>
          </cell>
          <cell r="AT117" t="str">
            <v>Прочие материальные запасы</v>
          </cell>
          <cell r="AY117">
            <v>6.6151566469093986E-6</v>
          </cell>
          <cell r="BE117" t="str">
            <v>Прочие материальные запасы</v>
          </cell>
          <cell r="BJ117">
            <v>6.6151566469093986E-6</v>
          </cell>
        </row>
        <row r="118">
          <cell r="B118" t="str">
            <v>Прочие услуги</v>
          </cell>
          <cell r="G118">
            <v>6.6151566469093986E-6</v>
          </cell>
          <cell r="M118" t="str">
            <v>Прочие услуги</v>
          </cell>
          <cell r="R118">
            <v>6.6151566469093986E-6</v>
          </cell>
          <cell r="X118" t="str">
            <v>Прочие услуги</v>
          </cell>
          <cell r="AC118">
            <v>6.6151566469093986E-6</v>
          </cell>
          <cell r="AI118" t="str">
            <v>Прочие услуги</v>
          </cell>
          <cell r="AN118">
            <v>6.6151566469093986E-6</v>
          </cell>
          <cell r="AT118" t="str">
            <v>Прочие услуги</v>
          </cell>
          <cell r="AY118">
            <v>6.6151566469093986E-6</v>
          </cell>
          <cell r="BE118" t="str">
            <v>Прочие услуги</v>
          </cell>
          <cell r="BJ118">
            <v>6.6151566469093986E-6</v>
          </cell>
        </row>
        <row r="119">
          <cell r="B119" t="str">
            <v>Мягкий инвентарь</v>
          </cell>
          <cell r="G119">
            <v>6.6151566469093986E-6</v>
          </cell>
          <cell r="M119" t="str">
            <v>Мягкий инвентарь</v>
          </cell>
          <cell r="R119">
            <v>6.6151566469093986E-6</v>
          </cell>
          <cell r="X119" t="str">
            <v>Мягкий инвентарь</v>
          </cell>
          <cell r="AC119">
            <v>6.6151566469093986E-6</v>
          </cell>
          <cell r="AI119" t="str">
            <v>Мягкий инвентарь</v>
          </cell>
          <cell r="AN119">
            <v>6.6151566469093986E-6</v>
          </cell>
          <cell r="AT119" t="str">
            <v>Мягкий инвентарь</v>
          </cell>
          <cell r="AY119">
            <v>6.6151566469093986E-6</v>
          </cell>
          <cell r="BE119" t="str">
            <v>Мягкий инвентарь</v>
          </cell>
          <cell r="BJ119">
            <v>6.6151566469093986E-6</v>
          </cell>
        </row>
      </sheetData>
      <sheetData sheetId="7">
        <row r="5">
          <cell r="B5">
            <v>111.5821018599483</v>
          </cell>
          <cell r="E5">
            <v>9.1497523946869528</v>
          </cell>
          <cell r="F5">
            <v>2.9212558874894157</v>
          </cell>
          <cell r="L5">
            <v>208.86558358230224</v>
          </cell>
        </row>
        <row r="6">
          <cell r="B6">
            <v>135.57427879915377</v>
          </cell>
          <cell r="E6">
            <v>9.1497523946869528</v>
          </cell>
          <cell r="F6">
            <v>2.9212558874894157</v>
          </cell>
          <cell r="L6">
            <v>204.69449923407916</v>
          </cell>
        </row>
        <row r="7">
          <cell r="B7">
            <v>135.5742787991538</v>
          </cell>
          <cell r="E7">
            <v>9.1497523946869528</v>
          </cell>
          <cell r="F7">
            <v>2.9212558874894157</v>
          </cell>
          <cell r="L7">
            <v>205.43332230184961</v>
          </cell>
        </row>
        <row r="8">
          <cell r="B8">
            <v>135.57427879915377</v>
          </cell>
          <cell r="E8">
            <v>9.1497523946869528</v>
          </cell>
          <cell r="F8">
            <v>2.9212558874894157</v>
          </cell>
          <cell r="L8">
            <v>204.68618321483731</v>
          </cell>
        </row>
        <row r="9">
          <cell r="B9">
            <v>148.51288690507985</v>
          </cell>
          <cell r="E9">
            <v>9.1497523946869528</v>
          </cell>
          <cell r="F9">
            <v>2.9212558874894157</v>
          </cell>
          <cell r="L9">
            <v>217.60797977055682</v>
          </cell>
        </row>
        <row r="10">
          <cell r="B10">
            <v>135.57427879915377</v>
          </cell>
          <cell r="E10">
            <v>9.1497523946869528</v>
          </cell>
          <cell r="F10">
            <v>2.9212558874894157</v>
          </cell>
          <cell r="L10">
            <v>206.74920794831078</v>
          </cell>
        </row>
      </sheetData>
      <sheetData sheetId="8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/>
      <sheetData sheetId="1"/>
      <sheetData sheetId="2"/>
      <sheetData sheetId="3">
        <row r="13">
          <cell r="CJ13">
            <v>12.336111111111112</v>
          </cell>
        </row>
        <row r="35">
          <cell r="N35" t="str">
            <v>Классные журналы</v>
          </cell>
          <cell r="S35">
            <v>0</v>
          </cell>
        </row>
        <row r="43">
          <cell r="N43" t="str">
            <v>Пластиковая папка</v>
          </cell>
          <cell r="S43">
            <v>0.12698412698412698</v>
          </cell>
          <cell r="CF43" t="str">
            <v>набор</v>
          </cell>
        </row>
        <row r="44">
          <cell r="N44" t="str">
            <v>Скотч</v>
          </cell>
          <cell r="S44">
            <v>0.12698412698412698</v>
          </cell>
          <cell r="CF44" t="str">
            <v>шт</v>
          </cell>
        </row>
        <row r="45">
          <cell r="N45" t="str">
            <v>Ножницы</v>
          </cell>
          <cell r="S45">
            <v>0.12698412698412698</v>
          </cell>
          <cell r="CF45" t="str">
            <v>набор</v>
          </cell>
        </row>
        <row r="46">
          <cell r="N46" t="str">
            <v>Набор фломастеров</v>
          </cell>
          <cell r="S46">
            <v>0.12698412698412698</v>
          </cell>
          <cell r="CF46" t="str">
            <v>набор</v>
          </cell>
        </row>
        <row r="47">
          <cell r="N47" t="str">
            <v>Набор файлов</v>
          </cell>
          <cell r="S47">
            <v>0.10158730158730159</v>
          </cell>
          <cell r="CF47" t="str">
            <v>набор</v>
          </cell>
        </row>
        <row r="48">
          <cell r="N48" t="str">
            <v>Клей канцелярский</v>
          </cell>
          <cell r="S48">
            <v>0.25396825396825395</v>
          </cell>
          <cell r="CF48" t="str">
            <v>шт</v>
          </cell>
        </row>
        <row r="49">
          <cell r="N49" t="str">
            <v xml:space="preserve">Материалы для уроков технологии </v>
          </cell>
          <cell r="S49">
            <v>0</v>
          </cell>
          <cell r="CF49" t="str">
            <v>шт</v>
          </cell>
        </row>
        <row r="50">
          <cell r="N50" t="str">
            <v>картридж</v>
          </cell>
          <cell r="S50">
            <v>0</v>
          </cell>
          <cell r="CF50" t="str">
            <v>шт</v>
          </cell>
        </row>
        <row r="51">
          <cell r="N51" t="str">
            <v>тонер</v>
          </cell>
          <cell r="S51">
            <v>0</v>
          </cell>
          <cell r="CF51" t="str">
            <v>шт</v>
          </cell>
        </row>
        <row r="52">
          <cell r="N52" t="str">
            <v>Материалы для уроков ОБЖ</v>
          </cell>
          <cell r="S52">
            <v>0</v>
          </cell>
          <cell r="CF52" t="str">
            <v>набор</v>
          </cell>
        </row>
        <row r="53">
          <cell r="N53" t="str">
            <v>Учебники</v>
          </cell>
          <cell r="S53">
            <v>0</v>
          </cell>
          <cell r="CF53" t="str">
            <v>шт</v>
          </cell>
        </row>
        <row r="54">
          <cell r="CF54" t="str">
            <v>шт</v>
          </cell>
        </row>
        <row r="55">
          <cell r="CF55" t="str">
            <v>шт</v>
          </cell>
          <cell r="CJ55">
            <v>0</v>
          </cell>
        </row>
        <row r="56">
          <cell r="CF56" t="str">
            <v>шт</v>
          </cell>
        </row>
        <row r="153">
          <cell r="S153">
            <v>2.1786492374727671E-3</v>
          </cell>
          <cell r="CQ153" t="str">
            <v>Проведение испытаний устройст заземления и изоляции электросетей</v>
          </cell>
        </row>
        <row r="154">
          <cell r="S154">
            <v>2.1786492374727671E-3</v>
          </cell>
          <cell r="CQ154" t="str">
            <v>Обслуживание системы наружного видеонаблюдения</v>
          </cell>
        </row>
        <row r="155">
          <cell r="S155">
            <v>2.1786492374727671E-3</v>
          </cell>
          <cell r="CQ155" t="str">
            <v>Энергоаудит учреждений</v>
          </cell>
        </row>
        <row r="157">
          <cell r="CQ157" t="str">
            <v>Организация питания воспитанников</v>
          </cell>
        </row>
      </sheetData>
      <sheetData sheetId="4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натнорм физк-спорт"/>
      <sheetName val="натнорм соц-пед"/>
      <sheetName val="натнорм худож"/>
      <sheetName val="натнорм техническая"/>
      <sheetName val="натнорм естеств-научн"/>
      <sheetName val="натнорм тур-краев"/>
      <sheetName val="расчет по направ"/>
      <sheetName val="ИТОГО БНЗ"/>
    </sheetNames>
    <sheetDataSet>
      <sheetData sheetId="0"/>
      <sheetData sheetId="1"/>
      <sheetData sheetId="2"/>
      <sheetData sheetId="3"/>
      <sheetData sheetId="4"/>
      <sheetData sheetId="5"/>
      <sheetData sheetId="6">
        <row r="11">
          <cell r="J11">
            <v>59.128179453378387</v>
          </cell>
        </row>
        <row r="55">
          <cell r="BV55">
            <v>1</v>
          </cell>
        </row>
      </sheetData>
      <sheetData sheetId="7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у"/>
      <sheetName val="расчет свод"/>
      <sheetName val="ИТОГО БНЗ"/>
    </sheetNames>
    <sheetDataSet>
      <sheetData sheetId="0"/>
      <sheetData sheetId="1">
        <row r="8">
          <cell r="N8" t="str">
            <v>Старший воспитатель</v>
          </cell>
        </row>
        <row r="88">
          <cell r="S88">
            <v>5.1546391752577319E-3</v>
          </cell>
        </row>
      </sheetData>
      <sheetData sheetId="2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>
        <row r="12">
          <cell r="Y12" t="str">
            <v>Учитель</v>
          </cell>
          <cell r="AD12">
            <v>919.44500000000005</v>
          </cell>
        </row>
        <row r="13">
          <cell r="Y13" t="str">
            <v>Тьютор</v>
          </cell>
          <cell r="AD13">
            <v>102.70833333333334</v>
          </cell>
        </row>
        <row r="19">
          <cell r="Y19" t="str">
            <v>Классные журналы</v>
          </cell>
          <cell r="AD19">
            <v>0</v>
          </cell>
        </row>
        <row r="20">
          <cell r="Y20" t="str">
            <v>Бумага для офисной техники</v>
          </cell>
          <cell r="AD20">
            <v>0</v>
          </cell>
        </row>
        <row r="21">
          <cell r="Y21" t="str">
            <v>Канцелярский набор</v>
          </cell>
          <cell r="AD21">
            <v>0</v>
          </cell>
        </row>
        <row r="22">
          <cell r="Y22" t="str">
            <v>Набор шариковых ручек</v>
          </cell>
          <cell r="AD22">
            <v>0</v>
          </cell>
        </row>
        <row r="23">
          <cell r="Y23" t="str">
            <v>Набор гелевых ручек</v>
          </cell>
          <cell r="AD23">
            <v>0</v>
          </cell>
        </row>
        <row r="24">
          <cell r="Y24" t="str">
            <v>Стержень для ручек</v>
          </cell>
          <cell r="AD24">
            <v>0</v>
          </cell>
        </row>
        <row r="25">
          <cell r="Y25" t="str">
            <v>Набор  для маркерной доски (маркеры, губка, спрей, магниты)</v>
          </cell>
          <cell r="AD25">
            <v>0</v>
          </cell>
        </row>
        <row r="26">
          <cell r="Y26" t="str">
            <v>Архивная папка</v>
          </cell>
          <cell r="AD26">
            <v>0</v>
          </cell>
        </row>
        <row r="27">
          <cell r="Y27" t="str">
            <v>Пластиковая папка</v>
          </cell>
          <cell r="AD27">
            <v>0</v>
          </cell>
        </row>
        <row r="28">
          <cell r="Y28" t="str">
            <v>Скотч</v>
          </cell>
          <cell r="AD28">
            <v>0</v>
          </cell>
        </row>
        <row r="29">
          <cell r="Y29" t="str">
            <v>Ножницы</v>
          </cell>
          <cell r="AD29">
            <v>0</v>
          </cell>
        </row>
        <row r="30">
          <cell r="Y30" t="str">
            <v>Набор фломастеров</v>
          </cell>
          <cell r="AD30">
            <v>0</v>
          </cell>
        </row>
        <row r="31">
          <cell r="Y31" t="str">
            <v>Набор файлов</v>
          </cell>
          <cell r="AD31">
            <v>0</v>
          </cell>
        </row>
        <row r="32">
          <cell r="Y32" t="str">
            <v>Клей канцелярский</v>
          </cell>
          <cell r="AD32">
            <v>0</v>
          </cell>
        </row>
        <row r="33">
          <cell r="Y33" t="str">
            <v>Материалы для занятий</v>
          </cell>
          <cell r="AD33">
            <v>0</v>
          </cell>
        </row>
        <row r="34">
          <cell r="Y34" t="str">
            <v>картридж</v>
          </cell>
          <cell r="AD34">
            <v>0</v>
          </cell>
        </row>
        <row r="35">
          <cell r="Y35" t="str">
            <v>тонер</v>
          </cell>
          <cell r="AD35">
            <v>0</v>
          </cell>
        </row>
        <row r="36">
          <cell r="Y36" t="str">
            <v>Материалы для уроков ОБЖ</v>
          </cell>
          <cell r="AD36">
            <v>0</v>
          </cell>
        </row>
        <row r="37">
          <cell r="Y37" t="str">
            <v>Доска маркерная</v>
          </cell>
          <cell r="AD37">
            <v>0</v>
          </cell>
        </row>
        <row r="38">
          <cell r="Y38" t="str">
            <v>Мел</v>
          </cell>
          <cell r="AD38">
            <v>0</v>
          </cell>
        </row>
        <row r="50">
          <cell r="Y50" t="str">
            <v>медосмотр педработников</v>
          </cell>
          <cell r="AD50">
            <v>4.1666666666666664E-2</v>
          </cell>
        </row>
        <row r="51">
          <cell r="Y51" t="str">
            <v>ремонт и обслуживание оргтехники</v>
          </cell>
          <cell r="AD51">
            <v>0</v>
          </cell>
        </row>
        <row r="52">
          <cell r="Y52" t="str">
            <v>Интернет (компьютерный класс)</v>
          </cell>
          <cell r="AD52">
            <v>0</v>
          </cell>
        </row>
        <row r="53">
          <cell r="Y53" t="str">
            <v>командировочные расходы педработников</v>
          </cell>
          <cell r="AD53">
            <v>4.1666666666666664E-2</v>
          </cell>
        </row>
        <row r="62">
          <cell r="Y62" t="str">
            <v>Электроэнергия 1</v>
          </cell>
        </row>
        <row r="63">
          <cell r="Y63" t="str">
            <v>Теплоэнергия</v>
          </cell>
        </row>
        <row r="64">
          <cell r="Y64" t="str">
            <v>Водоснабжение</v>
          </cell>
        </row>
        <row r="65">
          <cell r="Y65" t="str">
            <v>ТКО</v>
          </cell>
        </row>
        <row r="66">
          <cell r="Y66" t="str">
            <v>Водоотведение</v>
          </cell>
        </row>
        <row r="69">
          <cell r="Y69" t="str">
            <v>Техническое обслуживание и регламентно-профилактический ремонт систем охранно-пожарной сигнализации</v>
          </cell>
        </row>
        <row r="70">
          <cell r="Y70" t="str">
            <v>Проведение текущего ремонта</v>
          </cell>
        </row>
        <row r="71">
          <cell r="Y71" t="str">
            <v>Поверка тепловодосчетчиков</v>
          </cell>
        </row>
        <row r="72">
          <cell r="Y72" t="str">
            <v>Годовое техобслуживание узлов учета тепло-водоснабжения (ООО Теплоучет)</v>
          </cell>
        </row>
        <row r="73">
          <cell r="Y73" t="str">
            <v>Обслуживание тревожной кнопки</v>
          </cell>
        </row>
        <row r="74">
          <cell r="Y74" t="str">
            <v>Уборка территории от снега</v>
          </cell>
        </row>
        <row r="75">
          <cell r="Y75" t="str">
            <v>Монтаж теплолузла</v>
          </cell>
        </row>
        <row r="76">
          <cell r="Y76" t="str">
            <v>Дератизация и дезинфекция</v>
          </cell>
        </row>
        <row r="77">
          <cell r="Y77" t="str">
            <v>Обслуживание систем имущества (промывка и опрессовка систем отопления, обслуживание приборов учета,  аварийнор-диспетчерское обслуживание</v>
          </cell>
        </row>
        <row r="78">
          <cell r="Y78" t="str">
            <v>Обслуживание охранной сигнализации</v>
          </cell>
        </row>
        <row r="86">
          <cell r="Y86" t="str">
            <v>Абонентская связь</v>
          </cell>
        </row>
        <row r="87">
          <cell r="Y87" t="str">
            <v>Услуги интернет</v>
          </cell>
        </row>
        <row r="88">
          <cell r="Y88" t="str">
            <v>Иные услуги связи</v>
          </cell>
        </row>
        <row r="91">
          <cell r="Y91" t="str">
            <v>Оплата грузовых перевозок по доставке грузов</v>
          </cell>
          <cell r="AD91">
            <v>0.125</v>
          </cell>
        </row>
        <row r="96">
          <cell r="Y96" t="str">
            <v>Директор</v>
          </cell>
          <cell r="AD96">
            <v>4.1666666666666664E-2</v>
          </cell>
        </row>
        <row r="97">
          <cell r="Y97" t="str">
            <v>Зам.директора</v>
          </cell>
          <cell r="AD97">
            <v>1.0416666666666666E-2</v>
          </cell>
        </row>
        <row r="98">
          <cell r="Y98" t="str">
            <v>Рабочий по обслуживанию и ремонту зданий</v>
          </cell>
          <cell r="AD98">
            <v>0</v>
          </cell>
        </row>
        <row r="99">
          <cell r="Y99" t="str">
            <v>Сторож</v>
          </cell>
          <cell r="AD99">
            <v>0</v>
          </cell>
        </row>
        <row r="100">
          <cell r="Y100" t="str">
            <v>Дворник</v>
          </cell>
          <cell r="AD100">
            <v>0</v>
          </cell>
        </row>
        <row r="101">
          <cell r="Y101" t="str">
            <v>Уборщик</v>
          </cell>
          <cell r="AD101">
            <v>0</v>
          </cell>
        </row>
        <row r="102">
          <cell r="Y102" t="str">
            <v>Повар</v>
          </cell>
          <cell r="AD102">
            <v>0</v>
          </cell>
        </row>
        <row r="105">
          <cell r="Y105" t="str">
            <v>Медикаменты</v>
          </cell>
          <cell r="AD105">
            <v>0</v>
          </cell>
        </row>
        <row r="106">
          <cell r="Y106" t="str">
            <v>Услуги Семис</v>
          </cell>
          <cell r="AD106">
            <v>0</v>
          </cell>
        </row>
        <row r="107">
          <cell r="Y107" t="str">
            <v>командировочные расходы административного персонала</v>
          </cell>
          <cell r="AD107">
            <v>0</v>
          </cell>
        </row>
        <row r="108">
          <cell r="Y108" t="str">
            <v>Испытание диэлектрических бот и перчаток</v>
          </cell>
          <cell r="AD108">
            <v>0</v>
          </cell>
        </row>
        <row r="109">
          <cell r="Y109" t="str">
            <v>Демеркуризация отработанных ламп</v>
          </cell>
          <cell r="AD109">
            <v>0</v>
          </cell>
        </row>
        <row r="110">
          <cell r="Y110" t="str">
            <v>Аттестация условий оабочих мест</v>
          </cell>
          <cell r="AD110">
            <v>0</v>
          </cell>
        </row>
        <row r="111">
          <cell r="Y111" t="str">
            <v>Инструментальный контроль качества</v>
          </cell>
          <cell r="AD111">
            <v>0</v>
          </cell>
        </row>
        <row r="112">
          <cell r="Y112" t="str">
            <v>Замена технического паспорта</v>
          </cell>
          <cell r="AD112">
            <v>0</v>
          </cell>
        </row>
        <row r="113">
          <cell r="Y113" t="str">
            <v>Экспертиза огнезащитной обработки строительных конструкций и текстильных материалов</v>
          </cell>
          <cell r="AD113">
            <v>0</v>
          </cell>
        </row>
        <row r="114">
          <cell r="Y114" t="str">
            <v>Налоги, госпошлина</v>
          </cell>
          <cell r="AD114">
            <v>0</v>
          </cell>
        </row>
        <row r="115">
          <cell r="Y115" t="str">
            <v>пособие по уходу за ребенком до 3-х лет</v>
          </cell>
          <cell r="AD115">
            <v>0</v>
          </cell>
        </row>
        <row r="116">
          <cell r="Y116" t="str">
            <v>Медосмотр административного персонала</v>
          </cell>
          <cell r="AD116">
            <v>0</v>
          </cell>
        </row>
        <row r="117">
          <cell r="Y117" t="str">
            <v>Прочие услуги</v>
          </cell>
          <cell r="AD117">
            <v>0</v>
          </cell>
        </row>
        <row r="118">
          <cell r="Y118" t="str">
            <v>Хоз.товары (дезинфицирующие, моющие средства)</v>
          </cell>
          <cell r="AD118">
            <v>0</v>
          </cell>
        </row>
        <row r="119">
          <cell r="Y119" t="str">
            <v>Канц. Товары</v>
          </cell>
          <cell r="AD119">
            <v>0</v>
          </cell>
        </row>
        <row r="120">
          <cell r="Y120" t="str">
            <v>Мягкий инвентарь  (постельное, подушки)</v>
          </cell>
          <cell r="AD120">
            <v>0</v>
          </cell>
        </row>
        <row r="121">
          <cell r="Y121" t="str">
            <v>Медосмотр обслуживающего персонала</v>
          </cell>
          <cell r="AD121">
            <v>0</v>
          </cell>
        </row>
        <row r="122">
          <cell r="Y122" t="str">
            <v>Обучение электро-теплотехнического персонала</v>
          </cell>
          <cell r="AD122">
            <v>0</v>
          </cell>
        </row>
        <row r="123">
          <cell r="Y123" t="str">
            <v>Услуги Центра гигины и эпидемиологии</v>
          </cell>
          <cell r="AD123">
            <v>0</v>
          </cell>
        </row>
        <row r="124">
          <cell r="Y124" t="str">
            <v>Сторительные материалы</v>
          </cell>
          <cell r="AD124">
            <v>0</v>
          </cell>
        </row>
        <row r="125">
          <cell r="Y125" t="str">
            <v>Проведение испытаний устройст заземления и изоляции электросетей</v>
          </cell>
          <cell r="AD125">
            <v>0</v>
          </cell>
        </row>
        <row r="126">
          <cell r="Y126" t="str">
            <v>Обслуживание системы наружного видеонаблюдения</v>
          </cell>
          <cell r="AD126">
            <v>0</v>
          </cell>
        </row>
        <row r="127">
          <cell r="Y127" t="str">
            <v>Посуда</v>
          </cell>
          <cell r="AD127">
            <v>0</v>
          </cell>
        </row>
        <row r="128">
          <cell r="Y128" t="str">
            <v>Прочие материальные запасы</v>
          </cell>
          <cell r="AD128">
            <v>0</v>
          </cell>
        </row>
        <row r="129">
          <cell r="Y129" t="str">
            <v>Организация питания воспитанников сада</v>
          </cell>
          <cell r="AD129">
            <v>0</v>
          </cell>
        </row>
      </sheetData>
      <sheetData sheetId="4">
        <row r="7">
          <cell r="B7">
            <v>222916.6666666666</v>
          </cell>
          <cell r="E7">
            <v>0</v>
          </cell>
          <cell r="F7">
            <v>0</v>
          </cell>
          <cell r="L7">
            <v>277833.14458333264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свод"/>
      <sheetName val="расчет по услугам"/>
      <sheetName val="для ФУ "/>
      <sheetName val="ИТОГО БНЗ"/>
      <sheetName val="НН 3-8 дошк.гр."/>
      <sheetName val="НН присмотр дошк.гр. "/>
      <sheetName val="НН присмотр ГПД"/>
    </sheetNames>
    <sheetDataSet>
      <sheetData sheetId="0" refreshError="1"/>
      <sheetData sheetId="1">
        <row r="16">
          <cell r="BA16">
            <v>0.12934640522875818</v>
          </cell>
        </row>
      </sheetData>
      <sheetData sheetId="2">
        <row r="6">
          <cell r="B6">
            <v>25.575447570268238</v>
          </cell>
          <cell r="E6">
            <v>0</v>
          </cell>
          <cell r="F6">
            <v>0</v>
          </cell>
        </row>
      </sheetData>
      <sheetData sheetId="3" refreshError="1"/>
      <sheetData sheetId="4">
        <row r="16">
          <cell r="M16">
            <v>350947.1</v>
          </cell>
        </row>
      </sheetData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по услугам"/>
      <sheetName val="ИТОГО БНЗ"/>
    </sheetNames>
    <sheetDataSet>
      <sheetData sheetId="0">
        <row r="12">
          <cell r="X12" t="str">
            <v>Учитель</v>
          </cell>
          <cell r="AC12">
            <v>211.80908256880736</v>
          </cell>
          <cell r="AI12" t="str">
            <v>Учитель</v>
          </cell>
          <cell r="AN12">
            <v>211.80908256880736</v>
          </cell>
          <cell r="AT12" t="str">
            <v>Учитель</v>
          </cell>
          <cell r="AY12">
            <v>211.8090825688073</v>
          </cell>
          <cell r="BE12" t="str">
            <v>Учитель</v>
          </cell>
          <cell r="BJ12">
            <v>211.80908256880733</v>
          </cell>
          <cell r="BP12" t="str">
            <v>Учитель</v>
          </cell>
          <cell r="BU12">
            <v>211.80908256880733</v>
          </cell>
        </row>
        <row r="13">
          <cell r="X13" t="str">
            <v>Учитель-логопед</v>
          </cell>
          <cell r="AC13">
            <v>7.7601851851851844</v>
          </cell>
          <cell r="AI13" t="str">
            <v>Учитель-логопед</v>
          </cell>
          <cell r="AN13">
            <v>7.7601851851851844</v>
          </cell>
          <cell r="AT13" t="str">
            <v>Учитель-логопед</v>
          </cell>
          <cell r="AY13">
            <v>7.7601851851851844</v>
          </cell>
          <cell r="BE13" t="str">
            <v>Учитель-логопед</v>
          </cell>
          <cell r="BJ13">
            <v>7.7601851851851835</v>
          </cell>
        </row>
        <row r="14">
          <cell r="X14" t="str">
            <v>Педагог-психолог</v>
          </cell>
          <cell r="AC14">
            <v>4.5648148148148149</v>
          </cell>
          <cell r="AI14" t="str">
            <v>Педагог-психолог</v>
          </cell>
          <cell r="AN14">
            <v>4.5648148148148149</v>
          </cell>
          <cell r="AT14" t="str">
            <v>Педагог-психолог</v>
          </cell>
          <cell r="AY14">
            <v>4.5648148148148149</v>
          </cell>
          <cell r="BE14" t="str">
            <v>Педагог-психолог</v>
          </cell>
          <cell r="BJ14">
            <v>4.5648148148148149</v>
          </cell>
        </row>
        <row r="15">
          <cell r="X15" t="str">
            <v>Педагог-организатор</v>
          </cell>
          <cell r="AC15">
            <v>2.4711779448621551</v>
          </cell>
          <cell r="AI15" t="str">
            <v>Педагог-организатор</v>
          </cell>
          <cell r="AN15">
            <v>2.4711779448621551</v>
          </cell>
          <cell r="AT15" t="str">
            <v>Педагог-организатор</v>
          </cell>
          <cell r="AY15">
            <v>2.4711779448621551</v>
          </cell>
          <cell r="BE15" t="str">
            <v>Педагог-организатор</v>
          </cell>
          <cell r="BJ15">
            <v>0</v>
          </cell>
        </row>
        <row r="16">
          <cell r="X16" t="str">
            <v>Педагог дополнительного образования</v>
          </cell>
          <cell r="AC16">
            <v>0</v>
          </cell>
          <cell r="AI16" t="str">
            <v>Педагог дополнительного образования</v>
          </cell>
          <cell r="AN16">
            <v>0</v>
          </cell>
          <cell r="AT16" t="str">
            <v>Педагог дополнительного образования</v>
          </cell>
          <cell r="AY16">
            <v>0</v>
          </cell>
          <cell r="BE16" t="str">
            <v>Педагог дополнительного образования</v>
          </cell>
          <cell r="BJ16">
            <v>0</v>
          </cell>
        </row>
        <row r="17">
          <cell r="X17" t="str">
            <v>Социальный педагог</v>
          </cell>
          <cell r="AC17">
            <v>4.9423558897243103</v>
          </cell>
          <cell r="AI17" t="str">
            <v>Социальный педагог</v>
          </cell>
          <cell r="AN17">
            <v>4.9423558897243103</v>
          </cell>
          <cell r="AT17" t="str">
            <v>Социальный педагог</v>
          </cell>
          <cell r="AY17">
            <v>4.9423558897243103</v>
          </cell>
          <cell r="BE17" t="str">
            <v>Социальный педагог</v>
          </cell>
          <cell r="BJ17">
            <v>0</v>
          </cell>
        </row>
        <row r="18">
          <cell r="AI18" t="str">
            <v>Преподаватель обеспечения жизнедеятельности</v>
          </cell>
          <cell r="AN18">
            <v>9.1586610878661112</v>
          </cell>
          <cell r="AT18" t="str">
            <v>Преподаватель обеспечения жизнедеятельности</v>
          </cell>
          <cell r="AY18">
            <v>9.1586610878661094</v>
          </cell>
          <cell r="BE18" t="str">
            <v>Преподаватель обеспечения жизнедеятельности</v>
          </cell>
          <cell r="BJ18">
            <v>0</v>
          </cell>
        </row>
        <row r="19">
          <cell r="AI19" t="str">
            <v>Воспитатель группы продленного дня</v>
          </cell>
          <cell r="AN19">
            <v>0</v>
          </cell>
          <cell r="AT19" t="str">
            <v>Воспитатель группы продленного дня</v>
          </cell>
          <cell r="AY19">
            <v>0</v>
          </cell>
          <cell r="BE19" t="str">
            <v>Воспитатель группы продленного дня</v>
          </cell>
          <cell r="BJ19">
            <v>0</v>
          </cell>
        </row>
        <row r="20">
          <cell r="AI20" t="str">
            <v>Тьютор</v>
          </cell>
          <cell r="AN20">
            <v>0</v>
          </cell>
          <cell r="AT20" t="str">
            <v>Тьютор</v>
          </cell>
          <cell r="AY20">
            <v>0</v>
          </cell>
          <cell r="BE20" t="str">
            <v>Тьютор</v>
          </cell>
          <cell r="BJ20">
            <v>29.878787878787879</v>
          </cell>
        </row>
        <row r="21">
          <cell r="AI21" t="str">
            <v>Учитель-дифектолог</v>
          </cell>
          <cell r="AN21">
            <v>0</v>
          </cell>
          <cell r="AT21" t="str">
            <v>Учитель-дифектолог</v>
          </cell>
          <cell r="AY21">
            <v>0</v>
          </cell>
          <cell r="BE21" t="str">
            <v>Учитель-дифектолог</v>
          </cell>
          <cell r="BJ21">
            <v>29.878787878787879</v>
          </cell>
        </row>
        <row r="27">
          <cell r="X27" t="str">
            <v>Классные журналы</v>
          </cell>
          <cell r="AC27">
            <v>6.25E-2</v>
          </cell>
          <cell r="AI27" t="str">
            <v>Классные журналы</v>
          </cell>
          <cell r="AN27">
            <v>5.3191489361702128E-2</v>
          </cell>
          <cell r="AT27" t="str">
            <v>Классные журналы</v>
          </cell>
          <cell r="AY27">
            <v>5.8823529411764705E-2</v>
          </cell>
          <cell r="BE27" t="str">
            <v>Классные журналы</v>
          </cell>
          <cell r="BJ27">
            <v>0</v>
          </cell>
          <cell r="BP27" t="str">
            <v>Классные журналы</v>
          </cell>
          <cell r="BU27">
            <v>0</v>
          </cell>
        </row>
        <row r="28">
          <cell r="X28" t="str">
            <v>Бумага для офисной техники</v>
          </cell>
          <cell r="AC28">
            <v>0.16875000000000001</v>
          </cell>
          <cell r="AI28" t="str">
            <v>Бумага для офисной техники</v>
          </cell>
          <cell r="AN28">
            <v>0.15957446808510639</v>
          </cell>
          <cell r="AT28" t="str">
            <v>Бумага для офисной техники</v>
          </cell>
          <cell r="AY28">
            <v>0.41176470588235292</v>
          </cell>
          <cell r="BE28" t="str">
            <v>Бумага для офисной техники</v>
          </cell>
          <cell r="BJ28">
            <v>0</v>
          </cell>
          <cell r="BP28" t="str">
            <v>Бумага для офисной техники</v>
          </cell>
          <cell r="BU28">
            <v>0</v>
          </cell>
        </row>
        <row r="29">
          <cell r="X29" t="str">
            <v>Канцелярский набор</v>
          </cell>
          <cell r="AC29">
            <v>5.6250000000000001E-2</v>
          </cell>
          <cell r="AI29" t="str">
            <v>Канцелярский набор</v>
          </cell>
          <cell r="AN29">
            <v>5.3191489361702128E-2</v>
          </cell>
          <cell r="AT29" t="str">
            <v>Канцелярский набор</v>
          </cell>
          <cell r="AY29">
            <v>0.17647058823529413</v>
          </cell>
          <cell r="BE29" t="str">
            <v>Канцелярский набор</v>
          </cell>
          <cell r="BJ29">
            <v>0</v>
          </cell>
          <cell r="BP29" t="str">
            <v>Канцелярский набор</v>
          </cell>
          <cell r="BU29">
            <v>0</v>
          </cell>
        </row>
        <row r="30">
          <cell r="X30" t="str">
            <v>Набор шариковых ручек</v>
          </cell>
          <cell r="AC30">
            <v>0.16875000000000001</v>
          </cell>
          <cell r="AI30" t="str">
            <v>Набор шариковых ручек</v>
          </cell>
          <cell r="AN30">
            <v>0.10638297872340426</v>
          </cell>
          <cell r="AT30" t="str">
            <v>Набор шариковых ручек</v>
          </cell>
          <cell r="AY30">
            <v>0.17647058823529413</v>
          </cell>
          <cell r="BE30" t="str">
            <v>Набор шариковых ручек</v>
          </cell>
          <cell r="BJ30">
            <v>0</v>
          </cell>
          <cell r="BP30" t="str">
            <v>Набор шариковых ручек</v>
          </cell>
          <cell r="BU30">
            <v>0</v>
          </cell>
        </row>
        <row r="31">
          <cell r="X31" t="str">
            <v>Набор гелевых ручек</v>
          </cell>
          <cell r="AC31">
            <v>0.1125</v>
          </cell>
          <cell r="AI31" t="str">
            <v>Набор гелевых ручек</v>
          </cell>
          <cell r="AN31">
            <v>0.10638297872340426</v>
          </cell>
          <cell r="AT31" t="str">
            <v>Набор гелевых ручек</v>
          </cell>
          <cell r="AY31">
            <v>0.17647058823529413</v>
          </cell>
          <cell r="BE31" t="str">
            <v>Набор гелевых ручек</v>
          </cell>
          <cell r="BJ31">
            <v>0</v>
          </cell>
          <cell r="BP31" t="str">
            <v>Набор гелевых ручек</v>
          </cell>
          <cell r="BU31">
            <v>0</v>
          </cell>
        </row>
        <row r="32">
          <cell r="X32" t="str">
            <v>Стержень для ручек</v>
          </cell>
          <cell r="AC32">
            <v>0.22500000000000001</v>
          </cell>
          <cell r="AI32" t="str">
            <v>Стержень для ручек</v>
          </cell>
          <cell r="AN32">
            <v>0.21276595744680851</v>
          </cell>
          <cell r="AT32" t="str">
            <v>Стержень для ручек</v>
          </cell>
          <cell r="AY32">
            <v>0.35294117647058826</v>
          </cell>
          <cell r="BE32" t="str">
            <v>Стержень для ручек</v>
          </cell>
          <cell r="BJ32">
            <v>0</v>
          </cell>
          <cell r="BP32" t="str">
            <v>Стержень для ручек</v>
          </cell>
          <cell r="BU32">
            <v>0</v>
          </cell>
        </row>
        <row r="33">
          <cell r="X33" t="str">
            <v>Набор  для маркерной доски (маркеры, губка, спрей, магниты)</v>
          </cell>
          <cell r="AC33">
            <v>5.6250000000000001E-2</v>
          </cell>
          <cell r="AI33" t="str">
            <v>Набор  для маркерной доски (маркеры, губка, спрей, магниты)</v>
          </cell>
          <cell r="AN33">
            <v>5.3191489361702128E-2</v>
          </cell>
          <cell r="AT33" t="str">
            <v>Набор  для маркерной доски (маркеры, губка, спрей, магниты)</v>
          </cell>
          <cell r="AY33">
            <v>5.8823529411764705E-2</v>
          </cell>
          <cell r="BE33" t="str">
            <v>Набор  для маркерной доски (маркеры, губка, спрей, магниты)</v>
          </cell>
          <cell r="BJ33">
            <v>0</v>
          </cell>
          <cell r="BP33" t="str">
            <v>Набор  для маркерной доски (маркеры, губка, спрей, магниты)</v>
          </cell>
          <cell r="BU33">
            <v>0</v>
          </cell>
        </row>
        <row r="34">
          <cell r="X34" t="str">
            <v>Архивная папка</v>
          </cell>
          <cell r="AC34">
            <v>0.16875000000000001</v>
          </cell>
          <cell r="AI34" t="str">
            <v>Архивная папка</v>
          </cell>
          <cell r="AN34">
            <v>0.21276595744680851</v>
          </cell>
          <cell r="AT34" t="str">
            <v>Архивная папка</v>
          </cell>
          <cell r="AY34">
            <v>0.35294117647058826</v>
          </cell>
          <cell r="BE34" t="str">
            <v>Архивная папка</v>
          </cell>
          <cell r="BJ34">
            <v>0</v>
          </cell>
          <cell r="BP34" t="str">
            <v>Архивная папка</v>
          </cell>
          <cell r="BU34">
            <v>0</v>
          </cell>
        </row>
        <row r="35">
          <cell r="X35" t="str">
            <v>Пластиковая папка</v>
          </cell>
          <cell r="AC35">
            <v>0.16875000000000001</v>
          </cell>
          <cell r="AI35" t="str">
            <v>Пластиковая папка</v>
          </cell>
          <cell r="AN35">
            <v>0.15957446808510639</v>
          </cell>
          <cell r="AT35" t="str">
            <v>Пластиковая папка</v>
          </cell>
          <cell r="AY35">
            <v>0.35294117647058826</v>
          </cell>
          <cell r="BE35" t="str">
            <v>Пластиковая папка</v>
          </cell>
          <cell r="BJ35">
            <v>0</v>
          </cell>
          <cell r="BP35" t="str">
            <v>Пластиковая папка</v>
          </cell>
          <cell r="BU35">
            <v>0</v>
          </cell>
        </row>
        <row r="36">
          <cell r="X36" t="str">
            <v>Скотч</v>
          </cell>
          <cell r="AC36">
            <v>0.22500000000000001</v>
          </cell>
          <cell r="AI36" t="str">
            <v>Скотч</v>
          </cell>
          <cell r="AN36">
            <v>0.15957446808510639</v>
          </cell>
          <cell r="AT36" t="str">
            <v>Скотч</v>
          </cell>
          <cell r="AY36">
            <v>0.31372549019607843</v>
          </cell>
          <cell r="BE36" t="str">
            <v>Скотч</v>
          </cell>
          <cell r="BJ36">
            <v>0</v>
          </cell>
          <cell r="BP36" t="str">
            <v>Скотч</v>
          </cell>
          <cell r="BU36">
            <v>0</v>
          </cell>
        </row>
        <row r="37">
          <cell r="X37" t="str">
            <v>Ножницы</v>
          </cell>
          <cell r="AC37">
            <v>5.6250000000000001E-2</v>
          </cell>
          <cell r="AI37" t="str">
            <v>Ножницы</v>
          </cell>
          <cell r="AN37">
            <v>5.3191489361702128E-2</v>
          </cell>
          <cell r="AT37" t="str">
            <v>Ножницы</v>
          </cell>
          <cell r="AY37">
            <v>0.11764705882352941</v>
          </cell>
          <cell r="BE37" t="str">
            <v>Ножницы</v>
          </cell>
          <cell r="BJ37">
            <v>0</v>
          </cell>
          <cell r="BP37" t="str">
            <v>Ножницы</v>
          </cell>
          <cell r="BU37">
            <v>0</v>
          </cell>
        </row>
        <row r="38">
          <cell r="X38" t="str">
            <v>Набор фломастеров</v>
          </cell>
          <cell r="AC38">
            <v>0.16875000000000001</v>
          </cell>
          <cell r="AI38" t="str">
            <v>Набор фломастеров</v>
          </cell>
          <cell r="AN38">
            <v>0.15957446808510639</v>
          </cell>
          <cell r="AT38" t="str">
            <v>Набор фломастеров</v>
          </cell>
          <cell r="AY38">
            <v>0.11764705882352941</v>
          </cell>
          <cell r="BE38" t="str">
            <v>Набор фломастеров</v>
          </cell>
          <cell r="BJ38">
            <v>0</v>
          </cell>
          <cell r="BP38" t="str">
            <v>Набор фломастеров</v>
          </cell>
          <cell r="BU38">
            <v>0</v>
          </cell>
        </row>
        <row r="39">
          <cell r="X39" t="str">
            <v>Набор файлов</v>
          </cell>
          <cell r="AC39">
            <v>0.1125</v>
          </cell>
          <cell r="AI39" t="str">
            <v>Набор файлов</v>
          </cell>
          <cell r="AN39">
            <v>0.10638297872340426</v>
          </cell>
          <cell r="AT39" t="str">
            <v>Набор файлов</v>
          </cell>
          <cell r="AY39">
            <v>0.11764705882352941</v>
          </cell>
          <cell r="BE39" t="str">
            <v>Набор файлов</v>
          </cell>
          <cell r="BJ39">
            <v>0</v>
          </cell>
          <cell r="BP39" t="str">
            <v>Набор файлов</v>
          </cell>
          <cell r="BU39">
            <v>0</v>
          </cell>
        </row>
        <row r="40">
          <cell r="X40" t="str">
            <v>Клей канцелярский</v>
          </cell>
          <cell r="AC40">
            <v>0.22500000000000001</v>
          </cell>
          <cell r="AI40" t="str">
            <v>Клей канцелярский</v>
          </cell>
          <cell r="AN40">
            <v>0.21276595744680851</v>
          </cell>
          <cell r="AT40" t="str">
            <v>Клей канцелярский</v>
          </cell>
          <cell r="AY40">
            <v>0.17647058823529413</v>
          </cell>
          <cell r="BE40" t="str">
            <v>Клей канцелярский</v>
          </cell>
          <cell r="BJ40">
            <v>0</v>
          </cell>
          <cell r="BP40" t="str">
            <v>Клей канцелярский</v>
          </cell>
          <cell r="BU40">
            <v>0</v>
          </cell>
        </row>
        <row r="41">
          <cell r="X41" t="str">
            <v>Материалы для занятий</v>
          </cell>
          <cell r="AC41">
            <v>0.16875000000000001</v>
          </cell>
          <cell r="AI41" t="str">
            <v>Материалы для занятий</v>
          </cell>
          <cell r="AN41">
            <v>0.10638297872340426</v>
          </cell>
          <cell r="AT41" t="str">
            <v>Материалы для занятий</v>
          </cell>
          <cell r="AY41">
            <v>0.17647058823529413</v>
          </cell>
          <cell r="BE41" t="str">
            <v>Материалы для занятий</v>
          </cell>
          <cell r="BJ41">
            <v>0</v>
          </cell>
          <cell r="BP41" t="str">
            <v>Материалы для занятий</v>
          </cell>
          <cell r="BU41">
            <v>0</v>
          </cell>
        </row>
        <row r="42">
          <cell r="X42" t="str">
            <v>картридж</v>
          </cell>
          <cell r="AC42">
            <v>3.125E-2</v>
          </cell>
          <cell r="AI42" t="str">
            <v>картридж</v>
          </cell>
          <cell r="AN42">
            <v>0.10638297872340426</v>
          </cell>
          <cell r="AT42" t="str">
            <v>картридж</v>
          </cell>
          <cell r="AY42">
            <v>0.11764705882352941</v>
          </cell>
          <cell r="BE42" t="str">
            <v>картридж</v>
          </cell>
          <cell r="BJ42">
            <v>0</v>
          </cell>
          <cell r="BP42" t="str">
            <v>картридж</v>
          </cell>
          <cell r="BU42">
            <v>0</v>
          </cell>
        </row>
        <row r="43">
          <cell r="X43" t="str">
            <v>тонер</v>
          </cell>
          <cell r="AC43">
            <v>3.125E-2</v>
          </cell>
          <cell r="AI43" t="str">
            <v>тонер</v>
          </cell>
          <cell r="AN43">
            <v>0.10638297872340426</v>
          </cell>
          <cell r="AT43" t="str">
            <v>тонер</v>
          </cell>
          <cell r="AY43">
            <v>0.11764705882352941</v>
          </cell>
          <cell r="BE43" t="str">
            <v>тонер</v>
          </cell>
          <cell r="BJ43">
            <v>0</v>
          </cell>
          <cell r="BP43" t="str">
            <v>тонер</v>
          </cell>
          <cell r="BU43">
            <v>0</v>
          </cell>
        </row>
        <row r="44">
          <cell r="X44" t="str">
            <v>Материалы для уроков ОБЖ</v>
          </cell>
          <cell r="AC44">
            <v>0</v>
          </cell>
          <cell r="AI44" t="str">
            <v>Материалы для уроков ОБЖ</v>
          </cell>
          <cell r="AN44">
            <v>0.10638297872340426</v>
          </cell>
          <cell r="AT44" t="str">
            <v>Материалы для уроков ОБЖ</v>
          </cell>
          <cell r="AY44">
            <v>0.11764705882352941</v>
          </cell>
          <cell r="BE44" t="str">
            <v>Материалы для уроков ОБЖ</v>
          </cell>
          <cell r="BJ44">
            <v>0</v>
          </cell>
          <cell r="BP44" t="str">
            <v>Материалы для уроков ОБЖ</v>
          </cell>
          <cell r="BU44">
            <v>0</v>
          </cell>
        </row>
        <row r="45">
          <cell r="X45" t="str">
            <v>Доска маркерная</v>
          </cell>
          <cell r="AC45">
            <v>5.6250000000000001E-2</v>
          </cell>
          <cell r="AI45" t="str">
            <v>Доска маркерная</v>
          </cell>
          <cell r="AN45">
            <v>5.3191489361702128E-2</v>
          </cell>
          <cell r="AT45" t="str">
            <v>Доска маркерная</v>
          </cell>
          <cell r="AY45">
            <v>5.8823529411764705E-2</v>
          </cell>
          <cell r="BE45" t="str">
            <v>Доска маркерная</v>
          </cell>
          <cell r="BJ45">
            <v>0</v>
          </cell>
          <cell r="BP45" t="str">
            <v>Доска маркерная</v>
          </cell>
          <cell r="BU45">
            <v>0</v>
          </cell>
        </row>
        <row r="46">
          <cell r="X46" t="str">
            <v>Мел</v>
          </cell>
          <cell r="AC46">
            <v>0.1125</v>
          </cell>
          <cell r="AI46" t="str">
            <v>Мел</v>
          </cell>
          <cell r="AN46">
            <v>0.10638297872340426</v>
          </cell>
          <cell r="AT46" t="str">
            <v>Мел</v>
          </cell>
          <cell r="AY46">
            <v>0.11764705882352941</v>
          </cell>
          <cell r="BE46" t="str">
            <v>Мел</v>
          </cell>
          <cell r="BJ46">
            <v>0</v>
          </cell>
          <cell r="BP46" t="str">
            <v>Мел</v>
          </cell>
          <cell r="BU46">
            <v>0</v>
          </cell>
        </row>
        <row r="58">
          <cell r="X58" t="str">
            <v>медосмотр педработников</v>
          </cell>
          <cell r="AC58">
            <v>2.2075055187637969E-3</v>
          </cell>
          <cell r="AI58" t="str">
            <v>медосмотр педработников</v>
          </cell>
          <cell r="AN58">
            <v>2.2075055187637969E-3</v>
          </cell>
          <cell r="AT58" t="str">
            <v>медосмотр педработников</v>
          </cell>
          <cell r="AY58">
            <v>2.2075055187637969E-3</v>
          </cell>
          <cell r="BE58" t="str">
            <v>медосмотр педработников</v>
          </cell>
          <cell r="BJ58">
            <v>0</v>
          </cell>
          <cell r="BP58" t="str">
            <v>медосмотр педработников</v>
          </cell>
          <cell r="BU58">
            <v>2.2075055187637969E-3</v>
          </cell>
        </row>
        <row r="59">
          <cell r="X59" t="str">
            <v>ремонт и обслуживание оргтехники</v>
          </cell>
          <cell r="AC59">
            <v>0</v>
          </cell>
          <cell r="AI59" t="str">
            <v>ремонт и обслуживание оргтехники</v>
          </cell>
          <cell r="AN59">
            <v>0</v>
          </cell>
          <cell r="AT59" t="str">
            <v>ремонт и обслуживание оргтехники</v>
          </cell>
          <cell r="AY59">
            <v>0</v>
          </cell>
          <cell r="BE59" t="str">
            <v>ремонт и обслуживание оргтехники</v>
          </cell>
          <cell r="BJ59">
            <v>0</v>
          </cell>
          <cell r="BP59" t="str">
            <v>ремонт и обслуживание оргтехники</v>
          </cell>
          <cell r="BU59">
            <v>0</v>
          </cell>
        </row>
        <row r="60">
          <cell r="X60" t="str">
            <v>Интернет (компьютерный класс)</v>
          </cell>
          <cell r="AC60">
            <v>2.5062656641604009E-3</v>
          </cell>
          <cell r="AI60" t="str">
            <v>Интернет (компьютерный класс)</v>
          </cell>
          <cell r="AN60">
            <v>2.5062656641604009E-3</v>
          </cell>
          <cell r="AT60" t="str">
            <v>Интернет (компьютерный класс)</v>
          </cell>
          <cell r="AY60">
            <v>2.5062656641604009E-3</v>
          </cell>
          <cell r="BE60" t="str">
            <v>Интернет (компьютерный класс)</v>
          </cell>
          <cell r="BJ60">
            <v>0</v>
          </cell>
          <cell r="BP60" t="str">
            <v>Интернет (компьютерный класс)</v>
          </cell>
          <cell r="BU60">
            <v>0</v>
          </cell>
        </row>
        <row r="61">
          <cell r="X61" t="str">
            <v>командировочные расходы педработников</v>
          </cell>
          <cell r="AC61">
            <v>2.2075055187637969E-3</v>
          </cell>
          <cell r="AI61" t="str">
            <v>командировочные расходы педработников</v>
          </cell>
          <cell r="AN61">
            <v>2.2075055187637969E-3</v>
          </cell>
          <cell r="AT61" t="str">
            <v>командировочные расходы педработников</v>
          </cell>
          <cell r="AY61">
            <v>2.2075055187637969E-3</v>
          </cell>
          <cell r="BE61" t="str">
            <v>командировочные расходы педработников</v>
          </cell>
          <cell r="BJ61">
            <v>0</v>
          </cell>
          <cell r="BP61" t="str">
            <v>командировочные расходы педработников</v>
          </cell>
          <cell r="BU61">
            <v>2.2075055187637969E-3</v>
          </cell>
        </row>
        <row r="62">
          <cell r="X62" t="str">
            <v>Питание участников мероприятий (олимпиады, конкурсы)</v>
          </cell>
          <cell r="AC62">
            <v>0</v>
          </cell>
          <cell r="AI62" t="str">
            <v>Питание участников мероприятий (олимпиады, конкурсы)</v>
          </cell>
          <cell r="AN62">
            <v>0</v>
          </cell>
          <cell r="AT62" t="str">
            <v>Питание участников мероприятий (олимпиады, конкурсы)</v>
          </cell>
          <cell r="AY62">
            <v>0</v>
          </cell>
          <cell r="BE62" t="str">
            <v>Питание участников мероприятий (олимпиады, конкурсы)</v>
          </cell>
          <cell r="BJ62">
            <v>0</v>
          </cell>
          <cell r="BP62" t="str">
            <v>Питание участников мероприятий (олимпиады, конкурсы)</v>
          </cell>
          <cell r="BU62">
            <v>0</v>
          </cell>
        </row>
        <row r="63">
          <cell r="X63" t="str">
            <v>Участие воспитанников в различных мероприятиях за пределами района (проезд, проживание, питание)</v>
          </cell>
          <cell r="AC63">
            <v>0</v>
          </cell>
          <cell r="AI63" t="str">
            <v>Участие воспитанников в различных мероприятиях за пределами района (проезд, проживание, питание)</v>
          </cell>
          <cell r="AN63">
            <v>0</v>
          </cell>
          <cell r="AT63" t="str">
            <v>Участие воспитанников в различных мероприятиях за пределами района (проезд, проживание, питание)</v>
          </cell>
          <cell r="AY63">
            <v>0</v>
          </cell>
          <cell r="BE63" t="str">
            <v>Участие воспитанников в различных мероприятиях за пределами района (проезд, проживание, питание)</v>
          </cell>
          <cell r="BJ63">
            <v>0</v>
          </cell>
          <cell r="BP63" t="str">
            <v>Участие воспитанников в различных мероприятиях за пределами района (проезд, проживание, питание)</v>
          </cell>
          <cell r="BU63">
            <v>0</v>
          </cell>
        </row>
        <row r="64">
          <cell r="X64" t="str">
            <v>Награждение участников мероприятий</v>
          </cell>
          <cell r="AC64">
            <v>0</v>
          </cell>
          <cell r="AI64" t="str">
            <v>Награждение участников мероприятий</v>
          </cell>
          <cell r="AN64">
            <v>0</v>
          </cell>
          <cell r="AT64" t="str">
            <v>Награждение участников мероприятий</v>
          </cell>
          <cell r="AY64">
            <v>0</v>
          </cell>
          <cell r="BE64" t="str">
            <v>Награждение участников мероприятий</v>
          </cell>
          <cell r="BJ64">
            <v>0</v>
          </cell>
          <cell r="BP64" t="str">
            <v>Награждение участников мероприятий</v>
          </cell>
          <cell r="BU64">
            <v>0</v>
          </cell>
        </row>
        <row r="70">
          <cell r="X70" t="str">
            <v>Электроэнергия 1</v>
          </cell>
          <cell r="AC70">
            <v>123.71046593541203</v>
          </cell>
          <cell r="AI70" t="str">
            <v>Электроэнергия 1</v>
          </cell>
          <cell r="AN70">
            <v>123.71046593541203</v>
          </cell>
          <cell r="AT70" t="str">
            <v>Электроэнергия 1</v>
          </cell>
          <cell r="AY70">
            <v>123.71046593541203</v>
          </cell>
          <cell r="BE70" t="str">
            <v>Электроэнергия 1</v>
          </cell>
          <cell r="BJ70">
            <v>0</v>
          </cell>
          <cell r="BP70" t="str">
            <v>Электроэнергия 1</v>
          </cell>
        </row>
        <row r="71">
          <cell r="X71" t="str">
            <v>Теплоэнергия</v>
          </cell>
          <cell r="AC71">
            <v>1.7608930980044544</v>
          </cell>
          <cell r="AI71" t="str">
            <v>Теплоэнергия</v>
          </cell>
          <cell r="AN71">
            <v>1.7608930980044546</v>
          </cell>
          <cell r="AT71" t="str">
            <v>Теплоэнергия</v>
          </cell>
          <cell r="AY71">
            <v>1.7608930980044544</v>
          </cell>
          <cell r="BE71" t="str">
            <v>Теплоэнергия</v>
          </cell>
          <cell r="BJ71">
            <v>0</v>
          </cell>
          <cell r="BP71" t="str">
            <v>Теплоэнергия</v>
          </cell>
        </row>
        <row r="72">
          <cell r="X72" t="str">
            <v>Водоснабжение</v>
          </cell>
          <cell r="AC72">
            <v>4.0918596580178175</v>
          </cell>
          <cell r="AI72" t="str">
            <v>Водоснабжение</v>
          </cell>
          <cell r="AN72">
            <v>4.0918596580178175</v>
          </cell>
          <cell r="AT72" t="str">
            <v>Водоснабжение</v>
          </cell>
          <cell r="AY72">
            <v>4.0918596580178175</v>
          </cell>
          <cell r="BE72" t="str">
            <v>Водоснабжение</v>
          </cell>
          <cell r="BJ72">
            <v>0</v>
          </cell>
          <cell r="BP72" t="str">
            <v>Водоснабжение</v>
          </cell>
        </row>
        <row r="73">
          <cell r="X73" t="str">
            <v>ТКО</v>
          </cell>
          <cell r="AC73">
            <v>5.3452115812917603E-2</v>
          </cell>
          <cell r="AI73" t="str">
            <v>ТКО</v>
          </cell>
          <cell r="AN73">
            <v>5.3452115812917603E-2</v>
          </cell>
          <cell r="AT73" t="str">
            <v>ТКО</v>
          </cell>
          <cell r="AY73">
            <v>5.3452115812917596E-2</v>
          </cell>
          <cell r="BE73" t="str">
            <v>ТКО</v>
          </cell>
          <cell r="BJ73">
            <v>0</v>
          </cell>
          <cell r="BP73" t="str">
            <v>ТКО</v>
          </cell>
        </row>
        <row r="74">
          <cell r="X74" t="str">
            <v>Водоотведение</v>
          </cell>
          <cell r="AC74">
            <v>4.0918596580178175</v>
          </cell>
          <cell r="AI74" t="str">
            <v>Водоотведение</v>
          </cell>
          <cell r="AN74">
            <v>4.0918596580178175</v>
          </cell>
          <cell r="AT74" t="str">
            <v>Водоотведение</v>
          </cell>
          <cell r="AY74">
            <v>4.0918596580178175</v>
          </cell>
          <cell r="BP74" t="str">
            <v>Водоотведение</v>
          </cell>
        </row>
        <row r="77">
          <cell r="X77" t="str">
            <v>Техническое обслуживание и регламентно-профилактический ремонт систем охранно-пожарной сигнализации</v>
          </cell>
          <cell r="AC77">
            <v>2.0746887966804979E-3</v>
          </cell>
          <cell r="AI77" t="str">
            <v>Техническое обслуживание и регламентно-профилактический ремонт систем охранно-пожарной сигнализации</v>
          </cell>
          <cell r="AN77">
            <v>2.0746887966804979E-3</v>
          </cell>
          <cell r="AT77" t="str">
            <v>Техническое обслуживание и регламентно-профилактический ремонт систем охранно-пожарной сигнализации</v>
          </cell>
          <cell r="AY77">
            <v>2.0746887966804979E-3</v>
          </cell>
          <cell r="BE77" t="str">
            <v>Техническое обслуживание и регламентно-профилактический ремонт систем охранно-пожарной сигнализации</v>
          </cell>
          <cell r="BJ77">
            <v>2.0746887966804979E-3</v>
          </cell>
          <cell r="BP77" t="str">
            <v>Техническое обслуживание и регламентно-профилактический ремонт систем охранно-пожарной сигнализации</v>
          </cell>
          <cell r="BU77">
            <v>0</v>
          </cell>
        </row>
        <row r="78">
          <cell r="X78" t="str">
            <v>Проведение текущего ремонта</v>
          </cell>
          <cell r="AC78">
            <v>2.0746887966804979E-3</v>
          </cell>
          <cell r="AI78" t="str">
            <v>Проведение текущего ремонта</v>
          </cell>
          <cell r="AN78">
            <v>2.0746887966804979E-3</v>
          </cell>
          <cell r="AT78" t="str">
            <v>Проведение текущего ремонта</v>
          </cell>
          <cell r="AY78">
            <v>2.0746887966804979E-3</v>
          </cell>
          <cell r="BE78" t="str">
            <v>Проведение текущего ремонта</v>
          </cell>
          <cell r="BJ78">
            <v>2.0746887966804979E-3</v>
          </cell>
          <cell r="BP78" t="str">
            <v>Проведение текущего ремонта</v>
          </cell>
          <cell r="BU78">
            <v>0</v>
          </cell>
        </row>
        <row r="79">
          <cell r="X79" t="str">
            <v>Поверка тепловодосчетчиков</v>
          </cell>
          <cell r="AC79">
            <v>2.0746887966804979E-3</v>
          </cell>
          <cell r="AI79" t="str">
            <v>Поверка тепловодосчетчиков</v>
          </cell>
          <cell r="AN79">
            <v>2.0746887966804979E-3</v>
          </cell>
          <cell r="AT79" t="str">
            <v>Поверка тепловодосчетчиков</v>
          </cell>
          <cell r="AY79">
            <v>2.0746887966804979E-3</v>
          </cell>
          <cell r="BE79" t="str">
            <v>Поверка тепловодосчетчиков</v>
          </cell>
          <cell r="BJ79">
            <v>2.0746887966804979E-3</v>
          </cell>
          <cell r="BP79" t="str">
            <v>Поверка тепловодосчетчиков</v>
          </cell>
          <cell r="BU79">
            <v>0</v>
          </cell>
        </row>
        <row r="80">
          <cell r="X80" t="str">
            <v>Годовое техобслуживание узлов учета тепло-водоснабжения (ООО Теплоучет)</v>
          </cell>
          <cell r="AC80">
            <v>2.0746887966804979E-3</v>
          </cell>
          <cell r="AI80" t="str">
            <v>Годовое техобслуживание узлов учета тепло-водоснабжения (ООО Теплоучет)</v>
          </cell>
          <cell r="AN80">
            <v>2.0746887966804979E-3</v>
          </cell>
          <cell r="AT80" t="str">
            <v>Годовое техобслуживание узлов учета тепло-водоснабжения (ООО Теплоучет)</v>
          </cell>
          <cell r="AY80">
            <v>2.0746887966804979E-3</v>
          </cell>
          <cell r="BE80" t="str">
            <v>Годовое техобслуживание узлов учета тепло-водоснабжения (ООО Теплоучет)</v>
          </cell>
          <cell r="BJ80">
            <v>2.0746887966804979E-3</v>
          </cell>
          <cell r="BP80" t="str">
            <v>Годовое техобслуживание узлов учета тепло-водоснабжения (ООО Теплоучет)</v>
          </cell>
          <cell r="BU80">
            <v>0</v>
          </cell>
        </row>
        <row r="81">
          <cell r="X81" t="str">
            <v>Обслуживание тревожной кнопки</v>
          </cell>
          <cell r="AC81">
            <v>2.0746887966804979E-3</v>
          </cell>
          <cell r="AI81" t="str">
            <v>Обслуживание тревожной кнопки</v>
          </cell>
          <cell r="AN81">
            <v>2.0746887966804979E-3</v>
          </cell>
          <cell r="AT81" t="str">
            <v>Обслуживание тревожной кнопки</v>
          </cell>
          <cell r="AY81">
            <v>2.0746887966804979E-3</v>
          </cell>
          <cell r="BE81" t="str">
            <v>Обслуживание тревожной кнопки</v>
          </cell>
          <cell r="BJ81">
            <v>2.0746887966804979E-3</v>
          </cell>
          <cell r="BP81" t="str">
            <v>Обслуживание тревожной кнопки</v>
          </cell>
          <cell r="BU81">
            <v>0</v>
          </cell>
        </row>
        <row r="82">
          <cell r="X82" t="str">
            <v>Уборка территории от снега</v>
          </cell>
          <cell r="AC82">
            <v>2.0746887966804979E-3</v>
          </cell>
          <cell r="AI82" t="str">
            <v>Уборка территории от снега</v>
          </cell>
          <cell r="AN82">
            <v>2.0746887966804979E-3</v>
          </cell>
          <cell r="AT82" t="str">
            <v>Уборка территории от снега</v>
          </cell>
          <cell r="AY82">
            <v>2.0746887966804979E-3</v>
          </cell>
          <cell r="BE82" t="str">
            <v>Уборка территории от снега</v>
          </cell>
          <cell r="BJ82">
            <v>2.0746887966804979E-3</v>
          </cell>
          <cell r="BP82" t="str">
            <v>Уборка территории от снега</v>
          </cell>
          <cell r="BU82">
            <v>0</v>
          </cell>
        </row>
        <row r="83">
          <cell r="X83" t="str">
            <v>Вывоз ТБО</v>
          </cell>
          <cell r="AC83">
            <v>2.0746887966804979E-3</v>
          </cell>
          <cell r="AI83" t="str">
            <v>Вывоз ТБО</v>
          </cell>
          <cell r="AN83">
            <v>2.0746887966804979E-3</v>
          </cell>
          <cell r="AT83" t="str">
            <v>Вывоз ТБО</v>
          </cell>
          <cell r="AY83">
            <v>2.0746887966804979E-3</v>
          </cell>
          <cell r="BE83" t="str">
            <v>Вывоз ТБО</v>
          </cell>
          <cell r="BJ83">
            <v>2.0746887966804979E-3</v>
          </cell>
          <cell r="BP83" t="str">
            <v>Вывоз ТБО</v>
          </cell>
          <cell r="BU83">
            <v>0</v>
          </cell>
        </row>
        <row r="84">
          <cell r="X84" t="str">
            <v>Дератизация и дезинфекция</v>
          </cell>
          <cell r="AC84">
            <v>2.0746887966804979E-3</v>
          </cell>
          <cell r="AI84" t="str">
            <v>Дератизация и дезинфекция</v>
          </cell>
          <cell r="AN84">
            <v>2.0746887966804979E-3</v>
          </cell>
          <cell r="AT84" t="str">
            <v>Дератизация и дезинфекция</v>
          </cell>
          <cell r="AY84">
            <v>2.0746887966804979E-3</v>
          </cell>
          <cell r="BE84" t="str">
            <v>Дератизация и дезинфекция</v>
          </cell>
          <cell r="BJ84">
            <v>2.0746887966804979E-3</v>
          </cell>
          <cell r="BP84" t="str">
            <v>Дератизация и дезинфекция</v>
          </cell>
          <cell r="BU84">
            <v>0</v>
          </cell>
        </row>
        <row r="85">
          <cell r="X85" t="str">
            <v>Обслуживание систем имущества (промывка и опрессовка систем отопления, обслуживание приборов учета,  аварийнор-диспетчерское обслуживание</v>
          </cell>
          <cell r="AC85">
            <v>2.0746887966804979E-3</v>
          </cell>
          <cell r="AI85" t="str">
            <v>Обслуживание систем имущества (промывка и опрессовка систем отопления, обслуживание приборов учета,  аварийнор-диспетчерское обслуживание</v>
          </cell>
          <cell r="AN85">
            <v>2.0746887966804979E-3</v>
          </cell>
          <cell r="AT85" t="str">
            <v>Обслуживание систем имущества (промывка и опрессовка систем отопления, обслуживание приборов учета,  аварийнор-диспетчерское обслуживание</v>
          </cell>
          <cell r="AY85">
            <v>2.0746887966804979E-3</v>
          </cell>
          <cell r="BE85" t="str">
            <v>Обслуживание систем имущества (промывка и опрессовка систем отопления, обслуживание приборов учета,  аварийнор-диспетчерское обслуживание</v>
          </cell>
          <cell r="BJ85">
            <v>2.0746887966804979E-3</v>
          </cell>
          <cell r="BP85" t="str">
            <v>Обслуживание систем имущества (промывка и опрессовка систем отопления, обслуживание приборов учета,  аварийнор-диспетчерское обслуживание</v>
          </cell>
          <cell r="BU85">
            <v>0</v>
          </cell>
        </row>
        <row r="86">
          <cell r="X86" t="str">
            <v>Обслуживание охранной сигнализации</v>
          </cell>
          <cell r="AC86">
            <v>2.0746887966804979E-3</v>
          </cell>
          <cell r="AI86" t="str">
            <v>Обслуживание охранной сигнализации</v>
          </cell>
          <cell r="AN86">
            <v>2.0746887966804979E-3</v>
          </cell>
          <cell r="AT86" t="str">
            <v>Обслуживание охранной сигнализации</v>
          </cell>
          <cell r="AY86">
            <v>2.0746887966804979E-3</v>
          </cell>
          <cell r="BE86" t="str">
            <v>Обслуживание охранной сигнализации</v>
          </cell>
          <cell r="BJ86">
            <v>2.0746887966804979E-3</v>
          </cell>
          <cell r="BP86" t="str">
            <v>Обслуживание охранной сигнализации</v>
          </cell>
          <cell r="BU86">
            <v>0</v>
          </cell>
        </row>
        <row r="94">
          <cell r="X94" t="str">
            <v>Абонентская связь</v>
          </cell>
          <cell r="AC94">
            <v>2.5062656641604009E-3</v>
          </cell>
          <cell r="AI94" t="str">
            <v>Абонентская связь</v>
          </cell>
          <cell r="AN94">
            <v>2.5062656641604009E-3</v>
          </cell>
          <cell r="AT94" t="str">
            <v>Абонентская связь</v>
          </cell>
          <cell r="AY94">
            <v>2.5062656641604009E-3</v>
          </cell>
          <cell r="BE94" t="str">
            <v>Абонентская связь</v>
          </cell>
          <cell r="BJ94">
            <v>0</v>
          </cell>
        </row>
        <row r="95">
          <cell r="X95">
            <v>0</v>
          </cell>
          <cell r="AI95">
            <v>0</v>
          </cell>
          <cell r="AT95">
            <v>0</v>
          </cell>
          <cell r="BE95">
            <v>0</v>
          </cell>
        </row>
        <row r="96">
          <cell r="X96">
            <v>0</v>
          </cell>
          <cell r="AI96">
            <v>0</v>
          </cell>
          <cell r="AT96">
            <v>0</v>
          </cell>
          <cell r="BE96">
            <v>0</v>
          </cell>
        </row>
        <row r="97">
          <cell r="X97" t="str">
            <v>Иные услуги связи</v>
          </cell>
          <cell r="AC97">
            <v>2.5062656641604009E-3</v>
          </cell>
          <cell r="AI97" t="str">
            <v>Иные услуги связи</v>
          </cell>
          <cell r="AN97">
            <v>2.5062656641604009E-3</v>
          </cell>
          <cell r="AT97" t="str">
            <v>Иные услуги связи</v>
          </cell>
          <cell r="AY97">
            <v>2.5062656641604009E-3</v>
          </cell>
          <cell r="BE97" t="str">
            <v>Иные услуги связи</v>
          </cell>
          <cell r="BJ97">
            <v>0</v>
          </cell>
        </row>
        <row r="100">
          <cell r="X100" t="str">
            <v>Оплата грузовых перевозок по доставке грузов</v>
          </cell>
          <cell r="Y100" t="str">
            <v>количество разовых услуг, ед.</v>
          </cell>
          <cell r="AC100">
            <v>6.8807339449541288E-3</v>
          </cell>
          <cell r="AI100" t="str">
            <v>Оплата грузовых перевозок по доставке грузов</v>
          </cell>
          <cell r="AJ100" t="str">
            <v>количество разовых услуг, ед.</v>
          </cell>
          <cell r="AN100">
            <v>6.8807339449541288E-3</v>
          </cell>
          <cell r="AT100" t="str">
            <v>Оплата грузовых перевозок по доставке грузов</v>
          </cell>
          <cell r="AU100" t="str">
            <v>количество разовых услуг, ед.</v>
          </cell>
          <cell r="AY100">
            <v>6.8807339449541288E-3</v>
          </cell>
          <cell r="BE100" t="str">
            <v>Оплата грузовых перевозок по доставке грузов</v>
          </cell>
          <cell r="BF100" t="str">
            <v>количество разовых услуг, ед.</v>
          </cell>
          <cell r="BJ100">
            <v>6.8807339449541288E-3</v>
          </cell>
          <cell r="BP100" t="str">
            <v>Оплата грузовых перевозок по доставке грузов</v>
          </cell>
          <cell r="BQ100" t="str">
            <v>количество разовых услуг, ед.</v>
          </cell>
          <cell r="BU100">
            <v>6.8807339449541288E-3</v>
          </cell>
        </row>
        <row r="101">
          <cell r="X101" t="str">
            <v>прочие транспортные расходы (сдача отчетов, доставка документоов)</v>
          </cell>
          <cell r="Y101" t="str">
            <v>сумма в год</v>
          </cell>
          <cell r="AC101">
            <v>2.2935779816513763E-3</v>
          </cell>
          <cell r="AI101" t="str">
            <v>прочие транспортные расходы (сдача отчетов, доставка документоов)</v>
          </cell>
          <cell r="AJ101" t="str">
            <v>сумма в год</v>
          </cell>
          <cell r="AN101">
            <v>2.2935779816513763E-3</v>
          </cell>
          <cell r="AT101" t="str">
            <v>прочие транспортные расходы (сдача отчетов, доставка документоов)</v>
          </cell>
          <cell r="AU101" t="str">
            <v>сумма в год</v>
          </cell>
          <cell r="AY101">
            <v>2.2935779816513763E-3</v>
          </cell>
          <cell r="BE101" t="str">
            <v>прочие транспортные расходы (сдача отчетов, доставка документоов)</v>
          </cell>
          <cell r="BF101" t="str">
            <v>сумма в год</v>
          </cell>
          <cell r="BJ101">
            <v>2.2935779816513763E-3</v>
          </cell>
          <cell r="BP101" t="str">
            <v>прочие транспортные расходы (сдача отчетов, доставка документоов)</v>
          </cell>
          <cell r="BQ101" t="str">
            <v>сумма в год</v>
          </cell>
          <cell r="BU101">
            <v>2.2935779816513763E-3</v>
          </cell>
        </row>
        <row r="102">
          <cell r="X102" t="str">
            <v>Обеспечение доставки учащихся для проведения ЕГЭ</v>
          </cell>
          <cell r="Y102" t="str">
            <v>сумма в год</v>
          </cell>
          <cell r="AC102">
            <v>0</v>
          </cell>
          <cell r="AI102" t="str">
            <v>Обеспечение доставки учащихся для проведения ЕГЭ</v>
          </cell>
          <cell r="AJ102" t="str">
            <v>сумма в год</v>
          </cell>
          <cell r="AN102">
            <v>0</v>
          </cell>
          <cell r="AT102" t="str">
            <v>Обеспечение доставки учащихся для проведения ЕГЭ</v>
          </cell>
          <cell r="AU102" t="str">
            <v>сумма в год</v>
          </cell>
          <cell r="AY102">
            <v>0</v>
          </cell>
          <cell r="BE102" t="str">
            <v>Обеспечение доставки учащихся для проведения ЕГЭ</v>
          </cell>
          <cell r="BF102" t="str">
            <v>сумма в год</v>
          </cell>
          <cell r="BJ102">
            <v>0</v>
          </cell>
          <cell r="BP102" t="str">
            <v>Обеспечение доставки учащихся для проведения ЕГЭ</v>
          </cell>
          <cell r="BQ102" t="str">
            <v>сумма в год</v>
          </cell>
          <cell r="BU102">
            <v>0</v>
          </cell>
        </row>
        <row r="105">
          <cell r="X105" t="str">
            <v>Директор</v>
          </cell>
          <cell r="AC105">
            <v>2.05761316872428E-3</v>
          </cell>
          <cell r="AI105" t="str">
            <v>Директор</v>
          </cell>
          <cell r="AN105">
            <v>2.05761316872428E-3</v>
          </cell>
          <cell r="AT105" t="str">
            <v>Директор</v>
          </cell>
          <cell r="AY105">
            <v>2.05761316872428E-3</v>
          </cell>
          <cell r="BE105" t="str">
            <v>Директор</v>
          </cell>
          <cell r="BJ105">
            <v>2.05761316872428E-3</v>
          </cell>
          <cell r="BP105" t="str">
            <v>Директор</v>
          </cell>
          <cell r="BU105">
            <v>2.05761316872428E-3</v>
          </cell>
        </row>
        <row r="106">
          <cell r="X106" t="str">
            <v>Зам.директора</v>
          </cell>
          <cell r="AC106">
            <v>7.2016460905349796E-3</v>
          </cell>
          <cell r="AI106" t="str">
            <v>Зам.директора</v>
          </cell>
          <cell r="AN106">
            <v>7.2016460905349787E-3</v>
          </cell>
          <cell r="AT106" t="str">
            <v>Зам.директора</v>
          </cell>
          <cell r="AY106">
            <v>7.2016460905349796E-3</v>
          </cell>
          <cell r="BE106" t="str">
            <v>Зам.директора</v>
          </cell>
          <cell r="BJ106">
            <v>7.2016460905349796E-3</v>
          </cell>
          <cell r="BP106" t="str">
            <v>Зам.директора</v>
          </cell>
          <cell r="BU106">
            <v>7.2016460905349796E-3</v>
          </cell>
        </row>
        <row r="107">
          <cell r="X107" t="str">
            <v>Секретарь учебной части</v>
          </cell>
          <cell r="AC107">
            <v>2.05761316872428E-3</v>
          </cell>
          <cell r="AI107" t="str">
            <v>Секретарь учебной части</v>
          </cell>
          <cell r="AN107">
            <v>2.05761316872428E-3</v>
          </cell>
          <cell r="AT107" t="str">
            <v>Секретарь учебной части</v>
          </cell>
          <cell r="AY107">
            <v>2.05761316872428E-3</v>
          </cell>
          <cell r="BE107" t="str">
            <v>Секретарь учебной части</v>
          </cell>
          <cell r="BJ107">
            <v>2.05761316872428E-3</v>
          </cell>
          <cell r="BP107" t="str">
            <v>Секретарь учебной части</v>
          </cell>
          <cell r="BU107">
            <v>2.05761316872428E-3</v>
          </cell>
        </row>
        <row r="108">
          <cell r="X108" t="str">
            <v>Лаборант</v>
          </cell>
          <cell r="AC108">
            <v>1.2531328320802004E-3</v>
          </cell>
          <cell r="AI108" t="str">
            <v>Лаборант</v>
          </cell>
          <cell r="AN108">
            <v>1.2531328320802004E-3</v>
          </cell>
          <cell r="AT108" t="str">
            <v>Лаборант</v>
          </cell>
          <cell r="AY108">
            <v>1.2531328320802004E-3</v>
          </cell>
          <cell r="BE108" t="str">
            <v>Лаборант</v>
          </cell>
          <cell r="BJ108">
            <v>0</v>
          </cell>
          <cell r="BP108" t="str">
            <v>Лаборант</v>
          </cell>
          <cell r="BU108">
            <v>0</v>
          </cell>
        </row>
        <row r="109">
          <cell r="X109" t="str">
            <v>Заведующий библиотекой</v>
          </cell>
          <cell r="AC109">
            <v>2.5062656641604009E-3</v>
          </cell>
          <cell r="AI109" t="str">
            <v>Заведующий библиотекой</v>
          </cell>
          <cell r="AN109">
            <v>2.5062656641604009E-3</v>
          </cell>
          <cell r="AT109" t="str">
            <v>Заведующий библиотекой</v>
          </cell>
          <cell r="AY109">
            <v>2.5062656641604009E-3</v>
          </cell>
          <cell r="BE109" t="str">
            <v>Заведующий библиотекой</v>
          </cell>
          <cell r="BJ109">
            <v>0</v>
          </cell>
          <cell r="BP109" t="str">
            <v>Заведующий библиотекой</v>
          </cell>
          <cell r="BU109">
            <v>0</v>
          </cell>
        </row>
        <row r="110">
          <cell r="X110" t="str">
            <v>Рабочий по обслуживанию и ремонту зданий</v>
          </cell>
          <cell r="AC110">
            <v>4.4543429844097994E-3</v>
          </cell>
          <cell r="AI110" t="str">
            <v>Рабочий по обслуживанию и ремонту зданий</v>
          </cell>
          <cell r="AN110">
            <v>4.4543429844097994E-3</v>
          </cell>
          <cell r="AT110" t="str">
            <v>Рабочий по обслуживанию и ремонту зданий</v>
          </cell>
          <cell r="AY110">
            <v>4.4543429844097994E-3</v>
          </cell>
          <cell r="BE110" t="str">
            <v>Рабочий по обслуживанию и ремонту зданий</v>
          </cell>
          <cell r="BJ110">
            <v>0</v>
          </cell>
          <cell r="BP110" t="str">
            <v>Рабочий по обслуживанию и ремонту зданий</v>
          </cell>
          <cell r="BU110">
            <v>0</v>
          </cell>
        </row>
        <row r="111">
          <cell r="X111" t="str">
            <v>Техник-программист</v>
          </cell>
          <cell r="AC111">
            <v>2.2271714922048997E-3</v>
          </cell>
          <cell r="AI111" t="str">
            <v>Техник-программист</v>
          </cell>
          <cell r="AN111">
            <v>2.2271714922048997E-3</v>
          </cell>
          <cell r="AT111" t="str">
            <v>Техник-программист</v>
          </cell>
          <cell r="AY111">
            <v>2.2271714922048997E-3</v>
          </cell>
          <cell r="BE111" t="str">
            <v>Техник-программист</v>
          </cell>
          <cell r="BJ111">
            <v>0</v>
          </cell>
          <cell r="BP111" t="str">
            <v>Техник-программист</v>
          </cell>
          <cell r="BU111">
            <v>0</v>
          </cell>
        </row>
        <row r="112">
          <cell r="X112" t="str">
            <v>Сторож</v>
          </cell>
          <cell r="AC112">
            <v>6.6815144766147003E-3</v>
          </cell>
          <cell r="AI112" t="str">
            <v>Сторож</v>
          </cell>
          <cell r="AN112">
            <v>6.6815144766147003E-3</v>
          </cell>
          <cell r="AT112" t="str">
            <v>Сторож</v>
          </cell>
          <cell r="AY112">
            <v>6.6815144766146995E-3</v>
          </cell>
          <cell r="BE112" t="str">
            <v>Сторож</v>
          </cell>
          <cell r="BJ112">
            <v>0</v>
          </cell>
          <cell r="BP112" t="str">
            <v>Сторож</v>
          </cell>
          <cell r="BU112">
            <v>0</v>
          </cell>
        </row>
        <row r="113">
          <cell r="X113" t="str">
            <v>Дворник</v>
          </cell>
          <cell r="AC113">
            <v>4.4543429844097994E-3</v>
          </cell>
          <cell r="AI113" t="str">
            <v>Дворник</v>
          </cell>
          <cell r="AN113">
            <v>4.4543429844097994E-3</v>
          </cell>
          <cell r="AT113" t="str">
            <v>Дворник</v>
          </cell>
          <cell r="AY113">
            <v>4.4543429844097994E-3</v>
          </cell>
          <cell r="BE113" t="str">
            <v>Дворник</v>
          </cell>
          <cell r="BJ113">
            <v>0</v>
          </cell>
          <cell r="BP113" t="str">
            <v>Дворник</v>
          </cell>
          <cell r="BU113">
            <v>0</v>
          </cell>
        </row>
        <row r="114">
          <cell r="X114" t="str">
            <v>Вахтер</v>
          </cell>
          <cell r="AC114">
            <v>4.4543429844097994E-3</v>
          </cell>
          <cell r="AI114" t="str">
            <v>Вахтер</v>
          </cell>
          <cell r="AN114">
            <v>4.4543429844097994E-3</v>
          </cell>
          <cell r="AT114" t="str">
            <v>Вахтер</v>
          </cell>
          <cell r="AY114">
            <v>4.4543429844097994E-3</v>
          </cell>
          <cell r="BE114" t="str">
            <v>Вахтер</v>
          </cell>
          <cell r="BJ114">
            <v>0</v>
          </cell>
          <cell r="BP114" t="str">
            <v>Вахтер</v>
          </cell>
          <cell r="BU114">
            <v>0</v>
          </cell>
        </row>
        <row r="115">
          <cell r="X115" t="str">
            <v>Уборщик</v>
          </cell>
          <cell r="AC115">
            <v>2.4498886414253896E-2</v>
          </cell>
          <cell r="AI115" t="str">
            <v>Уборщик</v>
          </cell>
          <cell r="AN115">
            <v>2.4498886414253896E-2</v>
          </cell>
          <cell r="AT115" t="str">
            <v>Уборщик</v>
          </cell>
          <cell r="AY115">
            <v>2.4498886414253896E-2</v>
          </cell>
          <cell r="BE115" t="str">
            <v>Уборщик</v>
          </cell>
          <cell r="BJ115">
            <v>0</v>
          </cell>
          <cell r="BP115" t="str">
            <v>Уборщик</v>
          </cell>
          <cell r="BU115">
            <v>0</v>
          </cell>
        </row>
        <row r="119">
          <cell r="X119" t="str">
            <v>Медикаменты</v>
          </cell>
          <cell r="AC119">
            <v>2.2271714922048997E-3</v>
          </cell>
          <cell r="AI119" t="str">
            <v>Медикаменты</v>
          </cell>
          <cell r="AN119">
            <v>2.2271714922048997E-3</v>
          </cell>
          <cell r="AT119" t="str">
            <v>Медикаменты</v>
          </cell>
          <cell r="AY119">
            <v>2.2271714922048997E-3</v>
          </cell>
          <cell r="BE119" t="str">
            <v>Медикаменты</v>
          </cell>
          <cell r="BJ119">
            <v>0</v>
          </cell>
          <cell r="BP119" t="str">
            <v>Медикаменты</v>
          </cell>
          <cell r="BU119">
            <v>0</v>
          </cell>
        </row>
        <row r="120">
          <cell r="X120" t="str">
            <v>Услуги Семис</v>
          </cell>
          <cell r="AC120">
            <v>2.2271714922048997E-3</v>
          </cell>
          <cell r="AI120" t="str">
            <v>Услуги Семис</v>
          </cell>
          <cell r="AN120">
            <v>2.2271714922048997E-3</v>
          </cell>
          <cell r="AT120" t="str">
            <v>Услуги Семис</v>
          </cell>
          <cell r="AY120">
            <v>2.2271714922048997E-3</v>
          </cell>
          <cell r="BE120" t="str">
            <v>Услуги Семис</v>
          </cell>
          <cell r="BJ120">
            <v>0</v>
          </cell>
          <cell r="BP120" t="str">
            <v>Услуги Семис</v>
          </cell>
          <cell r="BU120">
            <v>0</v>
          </cell>
        </row>
        <row r="121">
          <cell r="X121" t="str">
            <v>командировочные расходы административного персонала</v>
          </cell>
          <cell r="AC121">
            <v>2.2271714922048997E-3</v>
          </cell>
          <cell r="AI121" t="str">
            <v>командировочные расходы административного персонала</v>
          </cell>
          <cell r="AN121">
            <v>2.2271714922048997E-3</v>
          </cell>
          <cell r="AT121" t="str">
            <v>командировочные расходы административного персонала</v>
          </cell>
          <cell r="AY121">
            <v>2.2271714922048997E-3</v>
          </cell>
          <cell r="BE121" t="str">
            <v>командировочные расходы административного персонала</v>
          </cell>
          <cell r="BJ121">
            <v>0</v>
          </cell>
          <cell r="BP121" t="str">
            <v>командировочные расходы административного персонала</v>
          </cell>
          <cell r="BU121">
            <v>0</v>
          </cell>
        </row>
        <row r="122">
          <cell r="X122" t="str">
            <v>Испытание диэлектрических бот и перчаток</v>
          </cell>
          <cell r="AC122">
            <v>2.2271714922048997E-3</v>
          </cell>
          <cell r="AI122" t="str">
            <v>Испытание диэлектрических бот и перчаток</v>
          </cell>
          <cell r="AN122">
            <v>2.2271714922048997E-3</v>
          </cell>
          <cell r="AT122" t="str">
            <v>Испытание диэлектрических бот и перчаток</v>
          </cell>
          <cell r="AY122">
            <v>2.2271714922048997E-3</v>
          </cell>
          <cell r="BE122" t="str">
            <v>Испытание диэлектрических бот и перчаток</v>
          </cell>
          <cell r="BJ122">
            <v>0</v>
          </cell>
          <cell r="BP122" t="str">
            <v>Испытание диэлектрических бот и перчаток</v>
          </cell>
          <cell r="BU122">
            <v>0</v>
          </cell>
        </row>
        <row r="123">
          <cell r="X123" t="str">
            <v>Демеркуризация отработанных ламп</v>
          </cell>
          <cell r="AC123">
            <v>2.2271714922048997E-3</v>
          </cell>
          <cell r="AI123" t="str">
            <v>Демеркуризация отработанных ламп</v>
          </cell>
          <cell r="AN123">
            <v>2.2271714922048997E-3</v>
          </cell>
          <cell r="AT123" t="str">
            <v>Демеркуризация отработанных ламп</v>
          </cell>
          <cell r="AY123">
            <v>2.2271714922048997E-3</v>
          </cell>
          <cell r="BE123" t="str">
            <v>Демеркуризация отработанных ламп</v>
          </cell>
          <cell r="BJ123">
            <v>0</v>
          </cell>
          <cell r="BP123" t="str">
            <v>Демеркуризация отработанных ламп</v>
          </cell>
          <cell r="BU123">
            <v>0</v>
          </cell>
        </row>
        <row r="124">
          <cell r="X124" t="str">
            <v>Аттестация условий оабочих мест</v>
          </cell>
          <cell r="AC124">
            <v>2.2271714922048997E-3</v>
          </cell>
          <cell r="AI124" t="str">
            <v>Аттестация условий оабочих мест</v>
          </cell>
          <cell r="AN124">
            <v>2.2271714922048997E-3</v>
          </cell>
          <cell r="AT124" t="str">
            <v>Аттестация условий оабочих мест</v>
          </cell>
          <cell r="AY124">
            <v>2.2271714922048997E-3</v>
          </cell>
          <cell r="BE124" t="str">
            <v>Аттестация условий оабочих мест</v>
          </cell>
          <cell r="BJ124">
            <v>0</v>
          </cell>
          <cell r="BP124" t="str">
            <v>Аттестация условий оабочих мест</v>
          </cell>
          <cell r="BU124">
            <v>0</v>
          </cell>
        </row>
        <row r="125">
          <cell r="X125" t="str">
            <v>Инструментальный контроль качества</v>
          </cell>
          <cell r="AC125">
            <v>2.2271714922048997E-3</v>
          </cell>
          <cell r="AI125" t="str">
            <v>Инструментальный контроль качества</v>
          </cell>
          <cell r="AN125">
            <v>2.2271714922048997E-3</v>
          </cell>
          <cell r="AT125" t="str">
            <v>Инструментальный контроль качества</v>
          </cell>
          <cell r="AY125">
            <v>2.2271714922048997E-3</v>
          </cell>
          <cell r="BE125" t="str">
            <v>Инструментальный контроль качества</v>
          </cell>
          <cell r="BJ125">
            <v>0</v>
          </cell>
          <cell r="BP125" t="str">
            <v>Инструментальный контроль качества</v>
          </cell>
          <cell r="BU125">
            <v>0</v>
          </cell>
        </row>
        <row r="126">
          <cell r="X126" t="str">
            <v>Замена технического паспорта</v>
          </cell>
          <cell r="AC126">
            <v>2.2271714922048997E-3</v>
          </cell>
          <cell r="AI126" t="str">
            <v>Замена технического паспорта</v>
          </cell>
          <cell r="AN126">
            <v>2.2271714922048997E-3</v>
          </cell>
          <cell r="AT126" t="str">
            <v>Замена технического паспорта</v>
          </cell>
          <cell r="AY126">
            <v>2.2271714922048997E-3</v>
          </cell>
          <cell r="BE126" t="str">
            <v>Замена технического паспорта</v>
          </cell>
          <cell r="BJ126">
            <v>0</v>
          </cell>
          <cell r="BP126" t="str">
            <v>Замена технического паспорта</v>
          </cell>
          <cell r="BU126">
            <v>0</v>
          </cell>
        </row>
        <row r="127">
          <cell r="X127" t="str">
            <v>Экспертиза огнезащитной обработки строительных конструкций и текстильных материалов</v>
          </cell>
          <cell r="AC127">
            <v>2.2271714922048997E-3</v>
          </cell>
          <cell r="AI127" t="str">
            <v>Экспертиза огнезащитной обработки строительных конструкций и текстильных материалов</v>
          </cell>
          <cell r="AN127">
            <v>2.2271714922048997E-3</v>
          </cell>
          <cell r="AT127" t="str">
            <v>Экспертиза огнезащитной обработки строительных конструкций и текстильных материалов</v>
          </cell>
          <cell r="AY127">
            <v>2.2271714922048997E-3</v>
          </cell>
          <cell r="BE127" t="str">
            <v>Экспертиза огнезащитной обработки строительных конструкций и текстильных материалов</v>
          </cell>
          <cell r="BJ127">
            <v>0</v>
          </cell>
          <cell r="BP127" t="str">
            <v>Экспертиза огнезащитной обработки строительных конструкций и текстильных материалов</v>
          </cell>
          <cell r="BU127">
            <v>0</v>
          </cell>
        </row>
        <row r="128">
          <cell r="X128" t="str">
            <v>Налоги, госпошлина</v>
          </cell>
          <cell r="AC128">
            <v>2.2271714922048997E-3</v>
          </cell>
          <cell r="AI128" t="str">
            <v>Налоги, госпошлина</v>
          </cell>
          <cell r="AN128">
            <v>2.2271714922048997E-3</v>
          </cell>
          <cell r="AT128" t="str">
            <v>Налоги, госпошлина</v>
          </cell>
          <cell r="AY128">
            <v>2.2271714922048997E-3</v>
          </cell>
          <cell r="BE128" t="str">
            <v>Налоги, госпошлина</v>
          </cell>
          <cell r="BJ128">
            <v>0</v>
          </cell>
          <cell r="BP128" t="str">
            <v>Налоги, госпошлина</v>
          </cell>
          <cell r="BU128">
            <v>0</v>
          </cell>
        </row>
        <row r="129">
          <cell r="X129" t="str">
            <v>пособие по уходу за ребенком до 3-х лет</v>
          </cell>
          <cell r="AC129">
            <v>2.5062656641604009E-3</v>
          </cell>
          <cell r="AI129" t="str">
            <v>пособие по уходу за ребенком до 3-х лет</v>
          </cell>
          <cell r="AN129">
            <v>2.5062656641604009E-3</v>
          </cell>
          <cell r="AT129" t="str">
            <v>пособие по уходу за ребенком до 3-х лет</v>
          </cell>
          <cell r="AY129">
            <v>2.5062656641604009E-3</v>
          </cell>
          <cell r="BE129" t="str">
            <v>пособие по уходу за ребенком до 3-х лет</v>
          </cell>
          <cell r="BJ129">
            <v>0</v>
          </cell>
          <cell r="BP129" t="str">
            <v>пособие по уходу за ребенком до 3-х лет</v>
          </cell>
          <cell r="BU129">
            <v>0</v>
          </cell>
        </row>
        <row r="130">
          <cell r="X130" t="str">
            <v>Медосмотр административного персонала</v>
          </cell>
          <cell r="AC130">
            <v>2.2271714922048997E-3</v>
          </cell>
          <cell r="AI130" t="str">
            <v>Медосмотр административного персонала</v>
          </cell>
          <cell r="AN130">
            <v>2.2271714922048997E-3</v>
          </cell>
          <cell r="AT130" t="str">
            <v>Медосмотр административного персонала</v>
          </cell>
          <cell r="AY130">
            <v>2.2271714922048997E-3</v>
          </cell>
          <cell r="BE130" t="str">
            <v>Медосмотр административного персонала</v>
          </cell>
          <cell r="BJ130">
            <v>0</v>
          </cell>
          <cell r="BP130" t="str">
            <v>Медосмотр административного персонала</v>
          </cell>
          <cell r="BU130">
            <v>0</v>
          </cell>
        </row>
        <row r="131">
          <cell r="X131" t="str">
            <v>Прочие услуги</v>
          </cell>
          <cell r="AC131">
            <v>2.2271714922048997E-3</v>
          </cell>
          <cell r="AI131" t="str">
            <v>Прочие услуги</v>
          </cell>
          <cell r="AN131">
            <v>2.2271714922048997E-3</v>
          </cell>
          <cell r="AT131" t="str">
            <v>Прочие услуги</v>
          </cell>
          <cell r="AY131">
            <v>2.2271714922048997E-3</v>
          </cell>
          <cell r="BE131" t="str">
            <v>Прочие услуги</v>
          </cell>
          <cell r="BJ131">
            <v>0</v>
          </cell>
          <cell r="BP131" t="str">
            <v>Прочие услуги</v>
          </cell>
          <cell r="BU131">
            <v>0</v>
          </cell>
        </row>
        <row r="132">
          <cell r="X132" t="str">
            <v>Хоз.товары (дезинфицирующие, моющие средства)</v>
          </cell>
          <cell r="AC132">
            <v>2.2271714922048997E-3</v>
          </cell>
          <cell r="AI132" t="str">
            <v>Хоз.товары (дезинфицирующие, моющие средства)</v>
          </cell>
          <cell r="AN132">
            <v>2.2271714922048997E-3</v>
          </cell>
          <cell r="AT132" t="str">
            <v>Хоз.товары (дезинфицирующие, моющие средства)</v>
          </cell>
          <cell r="AY132">
            <v>2.2271714922048997E-3</v>
          </cell>
          <cell r="BE132" t="str">
            <v>Хоз.товары (дезинфицирующие, моющие средства)</v>
          </cell>
          <cell r="BJ132">
            <v>0</v>
          </cell>
          <cell r="BP132" t="str">
            <v>Хоз.товары (дезинфицирующие, моющие средства)</v>
          </cell>
          <cell r="BU132">
            <v>0</v>
          </cell>
        </row>
        <row r="133">
          <cell r="X133" t="str">
            <v>ГСМ</v>
          </cell>
          <cell r="AC133">
            <v>2.2271714922048997E-3</v>
          </cell>
          <cell r="AI133" t="str">
            <v>ГСМ</v>
          </cell>
          <cell r="AN133">
            <v>2.2271714922048997E-3</v>
          </cell>
          <cell r="AT133" t="str">
            <v>ГСМ</v>
          </cell>
          <cell r="AY133">
            <v>2.2271714922048997E-3</v>
          </cell>
          <cell r="BE133" t="str">
            <v>ГСМ</v>
          </cell>
          <cell r="BJ133">
            <v>0</v>
          </cell>
          <cell r="BP133" t="str">
            <v>ГСМ</v>
          </cell>
          <cell r="BU133">
            <v>0</v>
          </cell>
        </row>
        <row r="134">
          <cell r="X134" t="str">
            <v>Мягкий инвентарь  (постельное, подушки)</v>
          </cell>
          <cell r="AC134">
            <v>2.2271714922048997E-3</v>
          </cell>
          <cell r="AI134" t="str">
            <v>Мягкий инвентарь  (постельное, подушки)</v>
          </cell>
          <cell r="AN134">
            <v>2.2271714922048997E-3</v>
          </cell>
          <cell r="AT134" t="str">
            <v>Мягкий инвентарь  (постельное, подушки)</v>
          </cell>
          <cell r="AY134">
            <v>2.2271714922048997E-3</v>
          </cell>
          <cell r="BE134" t="str">
            <v>Мягкий инвентарь  (постельное, подушки)</v>
          </cell>
          <cell r="BJ134">
            <v>0</v>
          </cell>
          <cell r="BP134" t="str">
            <v>Мягкий инвентарь  (постельное, подушки)</v>
          </cell>
          <cell r="BU134">
            <v>0</v>
          </cell>
        </row>
        <row r="135">
          <cell r="X135" t="str">
            <v>Медосмотр обслуживающего персонала</v>
          </cell>
          <cell r="AC135">
            <v>2.2271714922048997E-3</v>
          </cell>
          <cell r="AI135" t="str">
            <v>Медосмотр обслуживающего персонала</v>
          </cell>
          <cell r="AN135">
            <v>2.2271714922048997E-3</v>
          </cell>
          <cell r="AT135" t="str">
            <v>Медосмотр обслуживающего персонала</v>
          </cell>
          <cell r="AY135">
            <v>2.2271714922048997E-3</v>
          </cell>
          <cell r="BE135" t="str">
            <v>Медосмотр обслуживающего персонала</v>
          </cell>
          <cell r="BJ135">
            <v>0</v>
          </cell>
          <cell r="BP135" t="str">
            <v>Медосмотр обслуживающего персонала</v>
          </cell>
          <cell r="BU135">
            <v>0</v>
          </cell>
        </row>
        <row r="136">
          <cell r="X136" t="str">
            <v>Обучение электро-теплотехнического персонала</v>
          </cell>
          <cell r="AC136">
            <v>2.2271714922048997E-3</v>
          </cell>
          <cell r="AI136" t="str">
            <v>Обучение электро-теплотехнического персонала</v>
          </cell>
          <cell r="AN136">
            <v>2.2271714922048997E-3</v>
          </cell>
          <cell r="AT136" t="str">
            <v>Обучение электро-теплотехнического персонала</v>
          </cell>
          <cell r="AY136">
            <v>2.2271714922048997E-3</v>
          </cell>
          <cell r="BE136" t="str">
            <v>Обучение электро-теплотехнического персонала</v>
          </cell>
          <cell r="BJ136">
            <v>0</v>
          </cell>
          <cell r="BP136" t="str">
            <v>Обучение электро-теплотехнического персонала</v>
          </cell>
          <cell r="BU136">
            <v>0</v>
          </cell>
        </row>
        <row r="137">
          <cell r="X137" t="str">
            <v>Услуги Центра гигины и эпидемиологии</v>
          </cell>
          <cell r="AC137">
            <v>2.2271714922048997E-3</v>
          </cell>
          <cell r="AI137" t="str">
            <v>Услуги Центра гигины и эпидемиологии</v>
          </cell>
          <cell r="AN137">
            <v>2.2271714922048997E-3</v>
          </cell>
          <cell r="AT137" t="str">
            <v>Услуги Центра гигины и эпидемиологии</v>
          </cell>
          <cell r="AY137">
            <v>2.2271714922048997E-3</v>
          </cell>
          <cell r="BE137" t="str">
            <v>Услуги Центра гигины и эпидемиологии</v>
          </cell>
          <cell r="BJ137">
            <v>0</v>
          </cell>
          <cell r="BP137" t="str">
            <v>Услуги Центра гигины и эпидемиологии</v>
          </cell>
          <cell r="BU137">
            <v>0</v>
          </cell>
        </row>
        <row r="138">
          <cell r="X138" t="str">
            <v>Строительные материалы</v>
          </cell>
          <cell r="AC138">
            <v>2.2271714922048997E-3</v>
          </cell>
          <cell r="AI138" t="str">
            <v>Строительные материалы</v>
          </cell>
          <cell r="AN138">
            <v>2.2271714922048997E-3</v>
          </cell>
          <cell r="AT138" t="str">
            <v>Строительные материалы</v>
          </cell>
          <cell r="AY138">
            <v>2.2271714922048997E-3</v>
          </cell>
          <cell r="BE138" t="str">
            <v>Строительные материалы</v>
          </cell>
          <cell r="BJ138">
            <v>0</v>
          </cell>
          <cell r="BP138" t="str">
            <v>Строительные материалы</v>
          </cell>
          <cell r="BU138">
            <v>0</v>
          </cell>
        </row>
        <row r="139">
          <cell r="X139" t="str">
            <v>Проведение испытаний устройст заземления и изоляции электросетей</v>
          </cell>
          <cell r="AC139">
            <v>2.2271714922048997E-3</v>
          </cell>
          <cell r="AI139" t="str">
            <v>Проведение испытаний устройст заземления и изоляции электросетей</v>
          </cell>
          <cell r="AN139">
            <v>2.2271714922048997E-3</v>
          </cell>
          <cell r="AT139" t="str">
            <v>Проведение испытаний устройст заземления и изоляции электросетей</v>
          </cell>
          <cell r="AY139">
            <v>2.2271714922048997E-3</v>
          </cell>
          <cell r="BE139" t="str">
            <v>Проведение испытаний устройст заземления и изоляции электросетей</v>
          </cell>
          <cell r="BJ139">
            <v>0</v>
          </cell>
          <cell r="BP139" t="str">
            <v>Проведение испытаний устройст заземления и изоляции электросетей</v>
          </cell>
          <cell r="BU139">
            <v>0</v>
          </cell>
        </row>
        <row r="140">
          <cell r="X140" t="str">
            <v>Обслуживание системы наружного видеонаблюдения</v>
          </cell>
          <cell r="AC140">
            <v>2.2271714922048997E-3</v>
          </cell>
          <cell r="AI140" t="str">
            <v>Обслуживание системы наружного видеонаблюдения</v>
          </cell>
          <cell r="AN140">
            <v>2.2271714922048997E-3</v>
          </cell>
          <cell r="AT140" t="str">
            <v>Обслуживание системы наружного видеонаблюдения</v>
          </cell>
          <cell r="AY140">
            <v>2.2271714922048997E-3</v>
          </cell>
          <cell r="BE140" t="str">
            <v>Обслуживание системы наружного видеонаблюдения</v>
          </cell>
          <cell r="BJ140">
            <v>0</v>
          </cell>
          <cell r="BP140" t="str">
            <v>Обслуживание системы наружного видеонаблюдения</v>
          </cell>
          <cell r="BU140">
            <v>0</v>
          </cell>
        </row>
        <row r="141">
          <cell r="X141" t="str">
            <v>Прочие материальные запасы</v>
          </cell>
          <cell r="AC141">
            <v>6.2500000000000003E-3</v>
          </cell>
          <cell r="AI141" t="str">
            <v>Прочие материальные запасы</v>
          </cell>
          <cell r="AN141">
            <v>0</v>
          </cell>
          <cell r="AT141" t="str">
            <v>Прочие материальные запасы</v>
          </cell>
          <cell r="AY141">
            <v>0</v>
          </cell>
          <cell r="BE141" t="str">
            <v>Прочие материальные запасы</v>
          </cell>
          <cell r="BJ141">
            <v>0</v>
          </cell>
          <cell r="BP141" t="str">
            <v>Прочие материальные запасы</v>
          </cell>
          <cell r="BU141">
            <v>0</v>
          </cell>
        </row>
        <row r="142">
          <cell r="X142" t="str">
            <v>Организация питания воспитанников</v>
          </cell>
          <cell r="AC142">
            <v>2.0746887966804979E-3</v>
          </cell>
          <cell r="AI142" t="str">
            <v>Организация питания воспитанников</v>
          </cell>
          <cell r="AN142">
            <v>2.0746887966804979E-3</v>
          </cell>
          <cell r="AT142" t="str">
            <v>Организация питания воспитанников</v>
          </cell>
          <cell r="AY142">
            <v>2.0746887966804979E-3</v>
          </cell>
          <cell r="BE142" t="str">
            <v>Организация питания воспитанников</v>
          </cell>
          <cell r="BJ142">
            <v>2.0746887966804979E-3</v>
          </cell>
          <cell r="BP142" t="str">
            <v>Организация питания воспитанников</v>
          </cell>
          <cell r="BU142">
            <v>0</v>
          </cell>
        </row>
      </sheetData>
      <sheetData sheetId="1">
        <row r="7">
          <cell r="B7">
            <v>55958.002801786402</v>
          </cell>
          <cell r="E7">
            <v>7832.2352115809881</v>
          </cell>
          <cell r="F7">
            <v>1506.7501659751035</v>
          </cell>
          <cell r="L7">
            <v>106181.9715499008</v>
          </cell>
        </row>
        <row r="8">
          <cell r="B8">
            <v>58062.339872916113</v>
          </cell>
          <cell r="E8">
            <v>7832.2352115809899</v>
          </cell>
          <cell r="F8">
            <v>1506.7501659751035</v>
          </cell>
          <cell r="L8">
            <v>108109.98856783901</v>
          </cell>
        </row>
        <row r="9">
          <cell r="B9">
            <v>58062.339872916098</v>
          </cell>
          <cell r="E9">
            <v>7832.2352115809881</v>
          </cell>
          <cell r="F9">
            <v>1506.7501659751035</v>
          </cell>
          <cell r="L9">
            <v>108387.16837593245</v>
          </cell>
        </row>
        <row r="10">
          <cell r="B10">
            <v>67984.816198915578</v>
          </cell>
          <cell r="F10">
            <v>1506.7501659751035</v>
          </cell>
          <cell r="L10">
            <v>82303.83565034614</v>
          </cell>
        </row>
        <row r="11">
          <cell r="B11">
            <v>51422.784380733756</v>
          </cell>
          <cell r="E11">
            <v>0</v>
          </cell>
          <cell r="F11">
            <v>0</v>
          </cell>
          <cell r="L11">
            <v>62221.498941944214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  <sheetName val="для ФУ"/>
      <sheetName val="НН осн на дому"/>
    </sheetNames>
    <sheetDataSet>
      <sheetData sheetId="0">
        <row r="10">
          <cell r="B10">
            <v>54722.194971259356</v>
          </cell>
        </row>
      </sheetData>
      <sheetData sheetId="1" refreshError="1"/>
      <sheetData sheetId="2">
        <row r="12">
          <cell r="BY12">
            <v>207.00750865051901</v>
          </cell>
        </row>
      </sheetData>
      <sheetData sheetId="3">
        <row r="10">
          <cell r="E10">
            <v>0</v>
          </cell>
        </row>
        <row r="12">
          <cell r="BH12" t="str">
            <v>Учитель</v>
          </cell>
          <cell r="BM12">
            <v>229.14249504950496</v>
          </cell>
        </row>
        <row r="13">
          <cell r="BH13" t="str">
            <v>Учитель-логопед</v>
          </cell>
          <cell r="BM13">
            <v>3.9282868525896411</v>
          </cell>
        </row>
        <row r="14">
          <cell r="BH14" t="str">
            <v>Педагог-психолог</v>
          </cell>
          <cell r="BM14">
            <v>3.9282868525896411</v>
          </cell>
        </row>
        <row r="16">
          <cell r="R16">
            <v>0.10236488525658824</v>
          </cell>
        </row>
        <row r="19">
          <cell r="B19" t="str">
            <v>Воспитатель группы продленного дня</v>
          </cell>
          <cell r="G19">
            <v>52.586666666666666</v>
          </cell>
        </row>
        <row r="24">
          <cell r="BH24" t="str">
            <v>Учитель-дифектолог</v>
          </cell>
          <cell r="BM24">
            <v>70.428571428571431</v>
          </cell>
        </row>
        <row r="30">
          <cell r="B30" t="str">
            <v>Классные журналы</v>
          </cell>
          <cell r="G30">
            <v>9.3333333333333338E-2</v>
          </cell>
        </row>
        <row r="31">
          <cell r="B31" t="str">
            <v>Бумага для офисной техники</v>
          </cell>
          <cell r="G31">
            <v>0.04</v>
          </cell>
        </row>
        <row r="32">
          <cell r="B32" t="str">
            <v>Канцелярский набор</v>
          </cell>
          <cell r="G32">
            <v>0.2</v>
          </cell>
        </row>
        <row r="33">
          <cell r="B33" t="str">
            <v>Набор шариковых ручек</v>
          </cell>
          <cell r="G33">
            <v>0.2</v>
          </cell>
        </row>
        <row r="34">
          <cell r="B34" t="str">
            <v>Набор гелевых ручек</v>
          </cell>
          <cell r="G34">
            <v>0.2</v>
          </cell>
        </row>
        <row r="35">
          <cell r="B35" t="str">
            <v>Стержень для ручек</v>
          </cell>
          <cell r="G35">
            <v>0.2</v>
          </cell>
        </row>
        <row r="36">
          <cell r="B36" t="str">
            <v>Набор  для маркерной доски (маркеры, губка, спрей, магниты)</v>
          </cell>
          <cell r="G36">
            <v>0.04</v>
          </cell>
        </row>
        <row r="37">
          <cell r="B37" t="str">
            <v>Архивная папка</v>
          </cell>
          <cell r="G37">
            <v>6.6666666666666666E-2</v>
          </cell>
        </row>
        <row r="38">
          <cell r="B38" t="str">
            <v>Пластиковая папка</v>
          </cell>
          <cell r="G38">
            <v>0.28000000000000003</v>
          </cell>
        </row>
        <row r="39">
          <cell r="B39" t="str">
            <v>Скотч</v>
          </cell>
          <cell r="G39">
            <v>0.28000000000000003</v>
          </cell>
        </row>
        <row r="40">
          <cell r="B40" t="str">
            <v>Ножницы</v>
          </cell>
          <cell r="G40">
            <v>0.04</v>
          </cell>
        </row>
        <row r="41">
          <cell r="B41" t="str">
            <v>Набор фломастеров</v>
          </cell>
          <cell r="G41">
            <v>0.2</v>
          </cell>
        </row>
        <row r="42">
          <cell r="B42" t="str">
            <v>Набор файлов</v>
          </cell>
          <cell r="G42">
            <v>0.28000000000000003</v>
          </cell>
        </row>
        <row r="43">
          <cell r="B43" t="str">
            <v>Клей канцелярский</v>
          </cell>
          <cell r="G43">
            <v>0.28000000000000003</v>
          </cell>
        </row>
        <row r="44">
          <cell r="B44" t="str">
            <v>Материалы для занятий</v>
          </cell>
          <cell r="G44">
            <v>0</v>
          </cell>
        </row>
        <row r="45">
          <cell r="B45" t="str">
            <v>картридж</v>
          </cell>
          <cell r="G45">
            <v>2.6666666666666668E-2</v>
          </cell>
        </row>
        <row r="46">
          <cell r="B46" t="str">
            <v>тонер</v>
          </cell>
          <cell r="G46">
            <v>0</v>
          </cell>
        </row>
        <row r="47">
          <cell r="B47" t="str">
            <v>Материалы для уроков ОБЖ</v>
          </cell>
          <cell r="G47">
            <v>0</v>
          </cell>
        </row>
        <row r="48">
          <cell r="B48" t="str">
            <v>Доска маркерная</v>
          </cell>
          <cell r="G48">
            <v>0</v>
          </cell>
        </row>
        <row r="49">
          <cell r="B49" t="str">
            <v>Мел</v>
          </cell>
          <cell r="G49">
            <v>0</v>
          </cell>
        </row>
        <row r="50">
          <cell r="B50" t="str">
            <v>Тетради</v>
          </cell>
          <cell r="G50">
            <v>0.13333333333333333</v>
          </cell>
        </row>
        <row r="51">
          <cell r="B51" t="str">
            <v>Грамоты</v>
          </cell>
          <cell r="G51">
            <v>1.3333333333333333</v>
          </cell>
        </row>
        <row r="52">
          <cell r="B52" t="str">
            <v>Лампа для проектора</v>
          </cell>
          <cell r="G52">
            <v>0</v>
          </cell>
        </row>
        <row r="61">
          <cell r="B61" t="str">
            <v>медосмотр педработников</v>
          </cell>
          <cell r="G61">
            <v>1.724137931034483E-3</v>
          </cell>
          <cell r="BH61" t="str">
            <v>медосмотр педработников</v>
          </cell>
          <cell r="BM61">
            <v>1.7241379310344827E-3</v>
          </cell>
        </row>
        <row r="62">
          <cell r="B62" t="str">
            <v>ремонт и обслуживание оргтехники</v>
          </cell>
          <cell r="G62">
            <v>0</v>
          </cell>
          <cell r="BH62" t="str">
            <v>ремонт и обслуживание оргтехники</v>
          </cell>
          <cell r="BM62">
            <v>0</v>
          </cell>
        </row>
        <row r="63">
          <cell r="B63" t="str">
            <v>Интернет (компьютерный класс)</v>
          </cell>
          <cell r="G63">
            <v>0</v>
          </cell>
          <cell r="BH63" t="str">
            <v>Интернет (компьютерный класс)</v>
          </cell>
          <cell r="BM63">
            <v>0</v>
          </cell>
        </row>
        <row r="64">
          <cell r="B64" t="str">
            <v>командировочные расходы педработников</v>
          </cell>
          <cell r="G64">
            <v>1.724137931034483E-3</v>
          </cell>
          <cell r="BH64" t="str">
            <v>командировочные расходы педработников</v>
          </cell>
          <cell r="BM64">
            <v>1.7241379310344827E-3</v>
          </cell>
        </row>
        <row r="65">
          <cell r="B65" t="str">
            <v>Питание участников мероприятий (олимпиады, конкурсы)</v>
          </cell>
          <cell r="G65">
            <v>0</v>
          </cell>
          <cell r="BH65" t="str">
            <v>Питание участников мероприятий (олимпиады, конкурсы)</v>
          </cell>
          <cell r="BM65">
            <v>0</v>
          </cell>
        </row>
        <row r="66">
          <cell r="B66" t="str">
            <v>Участие воспитанников в различных мероприятиях за пределами района (проезд, проживание, питание)</v>
          </cell>
          <cell r="G66">
            <v>0</v>
          </cell>
          <cell r="BH66" t="str">
            <v>Участие воспитанников в различных мероприятиях за пределами района (проезд, проживание, питание)</v>
          </cell>
          <cell r="BM66">
            <v>0</v>
          </cell>
        </row>
        <row r="67">
          <cell r="B67" t="str">
            <v>Награждение участников мероприятий</v>
          </cell>
          <cell r="G67">
            <v>0</v>
          </cell>
          <cell r="BH67" t="str">
            <v>Награждение участников мероприятий</v>
          </cell>
          <cell r="BM67">
            <v>0</v>
          </cell>
        </row>
        <row r="73">
          <cell r="B73" t="str">
            <v>Электроэнергия 1</v>
          </cell>
          <cell r="G73">
            <v>221.02003733515483</v>
          </cell>
          <cell r="BH73" t="str">
            <v>Электроэнергия 1</v>
          </cell>
          <cell r="BM73">
            <v>0</v>
          </cell>
        </row>
        <row r="74">
          <cell r="B74" t="str">
            <v>Теплоэнергия</v>
          </cell>
          <cell r="G74">
            <v>2.351318758808743</v>
          </cell>
          <cell r="BH74" t="str">
            <v>Теплоэнергия</v>
          </cell>
          <cell r="BM74">
            <v>0</v>
          </cell>
        </row>
        <row r="75">
          <cell r="B75" t="str">
            <v>Водоснабжение</v>
          </cell>
          <cell r="G75">
            <v>5.5670765438979961</v>
          </cell>
          <cell r="BH75" t="str">
            <v>Водоснабжение</v>
          </cell>
          <cell r="BM75">
            <v>0</v>
          </cell>
        </row>
        <row r="76">
          <cell r="B76" t="str">
            <v>ТКО</v>
          </cell>
          <cell r="G76">
            <v>5.5670765438979961</v>
          </cell>
          <cell r="BH76" t="str">
            <v>ТКО</v>
          </cell>
          <cell r="BM76">
            <v>0</v>
          </cell>
        </row>
        <row r="77">
          <cell r="B77" t="str">
            <v>Водоотведение</v>
          </cell>
          <cell r="G77">
            <v>5.967212792349727E-2</v>
          </cell>
          <cell r="BH77" t="str">
            <v>Водоотведение</v>
          </cell>
          <cell r="BM77">
            <v>0</v>
          </cell>
        </row>
        <row r="80">
          <cell r="B80" t="str">
            <v>Техническое обслуживание и регламентно-профилактический ремонт систем охранно-пожарной сигнализации</v>
          </cell>
          <cell r="G80">
            <v>1.8214936247723135E-3</v>
          </cell>
        </row>
        <row r="81">
          <cell r="B81" t="str">
            <v>Проведение текущего ремонта</v>
          </cell>
          <cell r="G81">
            <v>1.8214936247723135E-3</v>
          </cell>
        </row>
        <row r="82">
          <cell r="B82" t="str">
            <v>Поверка тепловодосчетчиков</v>
          </cell>
          <cell r="G82">
            <v>1.8214936247723135E-3</v>
          </cell>
        </row>
        <row r="83">
          <cell r="B83" t="str">
            <v>Годовое техобслуживание узлов учета тепло-водоснабжения (ООО Теплоучет)</v>
          </cell>
          <cell r="G83">
            <v>1.8214936247723135E-3</v>
          </cell>
        </row>
        <row r="84">
          <cell r="B84" t="str">
            <v>Обслуживание тревожной кнопки</v>
          </cell>
          <cell r="G84">
            <v>1.8214936247723135E-3</v>
          </cell>
        </row>
        <row r="85">
          <cell r="B85" t="str">
            <v>Уборка территории от снега</v>
          </cell>
          <cell r="G85">
            <v>1.8214936247723135E-3</v>
          </cell>
        </row>
        <row r="86">
          <cell r="B86" t="str">
            <v>Вывоз ТБО</v>
          </cell>
          <cell r="G86">
            <v>1.8214936247723135E-3</v>
          </cell>
        </row>
        <row r="87">
          <cell r="B87" t="str">
            <v>Дератизация и дезинфекция</v>
          </cell>
          <cell r="G87">
            <v>1.8214936247723135E-3</v>
          </cell>
        </row>
        <row r="88">
          <cell r="B88" t="str">
            <v>Обслуживание систем имущества (промывка и опрессовка систем отопления, обслуживание приборов учета,  аварийнор-диспетчерское обслуживание</v>
          </cell>
          <cell r="G88">
            <v>1.8214936247723135E-3</v>
          </cell>
        </row>
        <row r="89">
          <cell r="B89" t="str">
            <v>Обслуживание охранной сигнализации</v>
          </cell>
          <cell r="G89">
            <v>1.8214936247723135E-3</v>
          </cell>
        </row>
        <row r="108">
          <cell r="B108" t="str">
            <v>Директор</v>
          </cell>
          <cell r="G108">
            <v>1.724137931034483E-3</v>
          </cell>
          <cell r="BH108" t="str">
            <v>Директор</v>
          </cell>
          <cell r="BM108">
            <v>1.7241379310344827E-3</v>
          </cell>
        </row>
        <row r="109">
          <cell r="B109" t="str">
            <v>Зам.директора</v>
          </cell>
          <cell r="G109">
            <v>7.7586206896551723E-3</v>
          </cell>
          <cell r="BH109" t="str">
            <v>Зам.директора</v>
          </cell>
          <cell r="BM109">
            <v>7.7586206896551723E-3</v>
          </cell>
        </row>
        <row r="110">
          <cell r="B110" t="str">
            <v>Секретарь учебной части</v>
          </cell>
          <cell r="G110">
            <v>1.724137931034483E-3</v>
          </cell>
          <cell r="BH110" t="str">
            <v>Секретарь учебной части</v>
          </cell>
          <cell r="BM110">
            <v>1.7241379310344827E-3</v>
          </cell>
        </row>
        <row r="111">
          <cell r="B111" t="str">
            <v>Лаборант</v>
          </cell>
          <cell r="G111">
            <v>0</v>
          </cell>
          <cell r="BH111" t="str">
            <v>Лаборант</v>
          </cell>
          <cell r="BM111">
            <v>2.9880478087649402E-3</v>
          </cell>
        </row>
        <row r="112">
          <cell r="B112" t="str">
            <v>Заведующий библиотекой</v>
          </cell>
          <cell r="G112">
            <v>0</v>
          </cell>
          <cell r="BH112" t="str">
            <v>Заведующий библиотекой</v>
          </cell>
          <cell r="BM112">
            <v>2.9880478087649402E-3</v>
          </cell>
        </row>
        <row r="113">
          <cell r="B113" t="str">
            <v>Заведующий точкой роста</v>
          </cell>
          <cell r="G113">
            <v>1.8214936247723135E-3</v>
          </cell>
        </row>
        <row r="114">
          <cell r="B114" t="str">
            <v>Сторож</v>
          </cell>
          <cell r="G114">
            <v>5.4644808743169399E-3</v>
          </cell>
        </row>
        <row r="115">
          <cell r="B115" t="str">
            <v>Рабочий по комплексному обслуживанию</v>
          </cell>
          <cell r="G115">
            <v>3.642987249544627E-3</v>
          </cell>
        </row>
        <row r="116">
          <cell r="B116" t="str">
            <v>Уборщик</v>
          </cell>
          <cell r="G116">
            <v>3.0965391621129327E-2</v>
          </cell>
        </row>
        <row r="117">
          <cell r="B117" t="str">
            <v>Техник-программист</v>
          </cell>
          <cell r="G117">
            <v>1.8214936247723135E-3</v>
          </cell>
        </row>
        <row r="118">
          <cell r="B118" t="str">
            <v>Вахтер</v>
          </cell>
          <cell r="G118">
            <v>3.642987249544627E-3</v>
          </cell>
        </row>
        <row r="119">
          <cell r="B119" t="str">
            <v>Дворник</v>
          </cell>
          <cell r="G119">
            <v>2.7322404371584699E-3</v>
          </cell>
        </row>
        <row r="122">
          <cell r="B122" t="str">
            <v>Медикаменты</v>
          </cell>
          <cell r="G122">
            <v>1.8214936247723135E-3</v>
          </cell>
        </row>
        <row r="123">
          <cell r="B123" t="str">
            <v>Услуги Семис</v>
          </cell>
          <cell r="G123">
            <v>1.8214936247723135E-3</v>
          </cell>
        </row>
        <row r="124">
          <cell r="B124" t="str">
            <v>командировочные расходы административного персонала</v>
          </cell>
          <cell r="G124">
            <v>1.8214936247723135E-3</v>
          </cell>
        </row>
        <row r="125">
          <cell r="B125" t="str">
            <v>Испытание диэлектрических бот и перчаток</v>
          </cell>
          <cell r="G125">
            <v>1.8214936247723135E-3</v>
          </cell>
        </row>
        <row r="126">
          <cell r="B126" t="str">
            <v>Демеркуризация отработанных ламп</v>
          </cell>
          <cell r="G126">
            <v>1.8214936247723135E-3</v>
          </cell>
        </row>
        <row r="127">
          <cell r="B127" t="str">
            <v>Аттестация условий оабочих мест</v>
          </cell>
          <cell r="G127">
            <v>1.8214936247723135E-3</v>
          </cell>
        </row>
        <row r="128">
          <cell r="B128" t="str">
            <v>Инструментальный контроль качества</v>
          </cell>
          <cell r="G128">
            <v>1.8214936247723135E-3</v>
          </cell>
        </row>
        <row r="129">
          <cell r="B129" t="str">
            <v>Замена технического паспорта</v>
          </cell>
          <cell r="G129">
            <v>1.8214936247723135E-3</v>
          </cell>
        </row>
        <row r="130">
          <cell r="B130" t="str">
            <v>Экспертиза огнезащитной обработки строительных конструкций и текстильных материалов</v>
          </cell>
          <cell r="G130">
            <v>1.8214936247723135E-3</v>
          </cell>
        </row>
        <row r="131">
          <cell r="B131" t="str">
            <v>Налоги, госпошлина</v>
          </cell>
          <cell r="G131">
            <v>1.8214936247723135E-3</v>
          </cell>
        </row>
        <row r="132">
          <cell r="B132" t="str">
            <v>пособие по уходу за ребенком до 3-х лет</v>
          </cell>
          <cell r="G132">
            <v>0</v>
          </cell>
        </row>
        <row r="133">
          <cell r="B133" t="str">
            <v>Медосмотр административного персонала</v>
          </cell>
          <cell r="G133">
            <v>1.8214936247723135E-3</v>
          </cell>
        </row>
        <row r="134">
          <cell r="B134" t="str">
            <v>Прочие услуги</v>
          </cell>
          <cell r="G134">
            <v>1.8214936247723135E-3</v>
          </cell>
        </row>
        <row r="135">
          <cell r="B135" t="str">
            <v>Хоз.товары (дезинфицирующие, моющие средства)</v>
          </cell>
          <cell r="G135">
            <v>1.8214936247723135E-3</v>
          </cell>
        </row>
        <row r="136">
          <cell r="B136" t="str">
            <v>ГСМ</v>
          </cell>
          <cell r="G136">
            <v>1.8214936247723135E-3</v>
          </cell>
        </row>
        <row r="137">
          <cell r="B137" t="str">
            <v>Мягкий инвентарь  (постельное, подушки)</v>
          </cell>
          <cell r="G137">
            <v>1.8214936247723135E-3</v>
          </cell>
        </row>
        <row r="138">
          <cell r="B138" t="str">
            <v>Медосмотр обслуживающего персонала</v>
          </cell>
          <cell r="G138">
            <v>1.8214936247723135E-3</v>
          </cell>
        </row>
        <row r="139">
          <cell r="B139" t="str">
            <v>Обучение электро-теплотехнического персонала</v>
          </cell>
          <cell r="G139">
            <v>1.8214936247723135E-3</v>
          </cell>
        </row>
        <row r="140">
          <cell r="B140" t="str">
            <v>Услуги Центра гигины и эпидемиологии</v>
          </cell>
          <cell r="G140">
            <v>1.8214936247723135E-3</v>
          </cell>
        </row>
        <row r="141">
          <cell r="B141" t="str">
            <v>Строительные материалы</v>
          </cell>
          <cell r="G141">
            <v>1.8214936247723135E-3</v>
          </cell>
        </row>
        <row r="142">
          <cell r="B142" t="str">
            <v>Проведение испытаний устройст заземления и изоляции электросетей</v>
          </cell>
          <cell r="G142">
            <v>1.8214936247723135E-3</v>
          </cell>
        </row>
        <row r="143">
          <cell r="B143" t="str">
            <v>Обслуживание системы наружного видеонаблюдения</v>
          </cell>
          <cell r="G143">
            <v>1.8214936247723135E-3</v>
          </cell>
        </row>
        <row r="144">
          <cell r="B144" t="str">
            <v>Прочие материальные запасы</v>
          </cell>
          <cell r="G144">
            <v>0</v>
          </cell>
        </row>
        <row r="145">
          <cell r="B145" t="str">
            <v>Организация питания воспитанников сада</v>
          </cell>
          <cell r="G145">
            <v>0</v>
          </cell>
        </row>
        <row r="146">
          <cell r="B146" t="str">
            <v>Организация питания воспитанников</v>
          </cell>
          <cell r="G146">
            <v>1.7331022530329288E-3</v>
          </cell>
          <cell r="BH146" t="str">
            <v>Организация питания воспитанников</v>
          </cell>
          <cell r="BM146">
            <v>1.7331022530329288E-3</v>
          </cell>
        </row>
      </sheetData>
      <sheetData sheetId="4">
        <row r="5">
          <cell r="B5">
            <v>12552.080719999807</v>
          </cell>
          <cell r="E5">
            <v>10904.429581066792</v>
          </cell>
          <cell r="F5">
            <v>1409.1424408014573</v>
          </cell>
          <cell r="L5">
            <v>64159.174703022007</v>
          </cell>
        </row>
        <row r="6">
          <cell r="B6">
            <v>25.14189552977534</v>
          </cell>
          <cell r="L6">
            <v>25.14189552977534</v>
          </cell>
        </row>
        <row r="10">
          <cell r="B10">
            <v>80591.761390319909</v>
          </cell>
          <cell r="E10">
            <v>0</v>
          </cell>
          <cell r="F10">
            <v>0</v>
          </cell>
          <cell r="L10">
            <v>97345.779232387358</v>
          </cell>
        </row>
      </sheetData>
      <sheetData sheetId="5" refreshError="1"/>
      <sheetData sheetId="6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>
        <row r="13">
          <cell r="BS13" t="str">
            <v>Учитель-логопед</v>
          </cell>
          <cell r="BX13">
            <v>12.322222222222223</v>
          </cell>
        </row>
        <row r="14">
          <cell r="BS14" t="str">
            <v>Педагог-психолог</v>
          </cell>
          <cell r="BX14">
            <v>12.322222222222223</v>
          </cell>
        </row>
        <row r="21">
          <cell r="BS21" t="str">
            <v>Старший воспитатель</v>
          </cell>
          <cell r="BX21">
            <v>24.644444444444446</v>
          </cell>
        </row>
        <row r="22">
          <cell r="BS22" t="str">
            <v xml:space="preserve">Воспитатель  </v>
          </cell>
          <cell r="BX22">
            <v>147.86666666666667</v>
          </cell>
        </row>
        <row r="23">
          <cell r="BS23" t="str">
            <v>Музыкальный руководитель</v>
          </cell>
          <cell r="BX23">
            <v>18.483333333333334</v>
          </cell>
        </row>
        <row r="24">
          <cell r="BS24" t="str">
            <v>Инструктор по физической культуре</v>
          </cell>
          <cell r="BX24">
            <v>12.322222222222223</v>
          </cell>
        </row>
        <row r="25">
          <cell r="BS25" t="str">
            <v>Младший воспитатель</v>
          </cell>
          <cell r="BX25">
            <v>0</v>
          </cell>
          <cell r="CE25" t="str">
            <v>Младший воспитатель</v>
          </cell>
          <cell r="CJ25">
            <v>98.577777777777783</v>
          </cell>
        </row>
        <row r="32">
          <cell r="BS32" t="str">
            <v>Конструкторы</v>
          </cell>
          <cell r="BT32" t="str">
            <v>шт</v>
          </cell>
          <cell r="BX32">
            <v>4.1666666666666664E-2</v>
          </cell>
          <cell r="CE32" t="str">
            <v>Тарелка для 1 блюда детская</v>
          </cell>
          <cell r="CF32" t="str">
            <v>шт</v>
          </cell>
          <cell r="CJ32">
            <v>1</v>
          </cell>
        </row>
        <row r="33">
          <cell r="BS33" t="str">
            <v>Бумага для офисной техники</v>
          </cell>
          <cell r="BT33" t="str">
            <v>шт</v>
          </cell>
          <cell r="BX33">
            <v>0.16666666666666666</v>
          </cell>
          <cell r="CE33" t="str">
            <v>Тарелка для 2 блюда детская</v>
          </cell>
          <cell r="CF33" t="str">
            <v>шт</v>
          </cell>
          <cell r="CJ33">
            <v>1</v>
          </cell>
        </row>
        <row r="34">
          <cell r="BS34" t="str">
            <v>Машинки</v>
          </cell>
          <cell r="BT34" t="str">
            <v>шт</v>
          </cell>
          <cell r="BX34">
            <v>1.3888888888888888E-2</v>
          </cell>
          <cell r="CE34" t="str">
            <v>Кружка с детским рисунком</v>
          </cell>
          <cell r="CF34" t="str">
            <v>шт</v>
          </cell>
          <cell r="CJ34">
            <v>1</v>
          </cell>
        </row>
        <row r="35">
          <cell r="BS35" t="str">
            <v>Мячи в ассортименте</v>
          </cell>
          <cell r="BT35" t="str">
            <v>шт</v>
          </cell>
          <cell r="BX35">
            <v>0.16666666666666666</v>
          </cell>
          <cell r="CE35" t="str">
            <v>кастрюля никелированная 30 л</v>
          </cell>
          <cell r="CF35" t="str">
            <v>шт</v>
          </cell>
          <cell r="CJ35">
            <v>0</v>
          </cell>
        </row>
        <row r="36">
          <cell r="BS36" t="str">
            <v>Набор  ручек</v>
          </cell>
          <cell r="BT36" t="str">
            <v>набор</v>
          </cell>
          <cell r="BX36">
            <v>0.16666666666666666</v>
          </cell>
          <cell r="CE36" t="str">
            <v>Доска разделочная деревянная</v>
          </cell>
          <cell r="CF36" t="str">
            <v>шт</v>
          </cell>
          <cell r="CJ36">
            <v>0</v>
          </cell>
        </row>
        <row r="37">
          <cell r="BS37" t="str">
            <v>Карандаши простые</v>
          </cell>
          <cell r="BT37" t="str">
            <v>шт</v>
          </cell>
          <cell r="BX37">
            <v>0.1111111111111111</v>
          </cell>
          <cell r="CE37" t="str">
            <v>Салатница</v>
          </cell>
          <cell r="CF37" t="str">
            <v>шт</v>
          </cell>
          <cell r="CJ37">
            <v>0</v>
          </cell>
        </row>
        <row r="38">
          <cell r="BS38" t="str">
            <v>Развивающие настольные игры</v>
          </cell>
          <cell r="BT38" t="str">
            <v>шт</v>
          </cell>
          <cell r="BX38">
            <v>4.1666666666666664E-2</v>
          </cell>
          <cell r="CE38" t="str">
            <v>Ведро эмалированное 10 л.</v>
          </cell>
          <cell r="CF38" t="str">
            <v>шт</v>
          </cell>
          <cell r="CJ38">
            <v>1.3888888888888888E-2</v>
          </cell>
        </row>
        <row r="39">
          <cell r="BS39" t="str">
            <v>Карандаши цветные</v>
          </cell>
          <cell r="BT39" t="str">
            <v>набор</v>
          </cell>
          <cell r="BX39">
            <v>1</v>
          </cell>
          <cell r="CE39" t="str">
            <v>Кухонный инвентарь</v>
          </cell>
          <cell r="CF39" t="str">
            <v>шт</v>
          </cell>
          <cell r="CJ39">
            <v>0</v>
          </cell>
        </row>
        <row r="40">
          <cell r="BS40" t="str">
            <v>Набор для игр с песком</v>
          </cell>
          <cell r="BT40" t="str">
            <v>набор</v>
          </cell>
          <cell r="BX40">
            <v>4.1666666666666664E-2</v>
          </cell>
          <cell r="CE40" t="str">
            <v>Расходные материалы для персонала (костюмы, полотенца)</v>
          </cell>
          <cell r="CF40" t="str">
            <v>шт</v>
          </cell>
          <cell r="CJ40">
            <v>0</v>
          </cell>
        </row>
        <row r="41">
          <cell r="BS41" t="str">
            <v>Альбом д/рисования 40 л</v>
          </cell>
          <cell r="BT41" t="str">
            <v>шт</v>
          </cell>
          <cell r="BX41">
            <v>1</v>
          </cell>
        </row>
        <row r="42">
          <cell r="BS42" t="str">
            <v>набор кисточек</v>
          </cell>
          <cell r="BT42" t="str">
            <v>набор</v>
          </cell>
          <cell r="BX42">
            <v>1</v>
          </cell>
        </row>
        <row r="43">
          <cell r="BS43" t="str">
            <v>Набор фломастеров</v>
          </cell>
          <cell r="BT43" t="str">
            <v>набор</v>
          </cell>
          <cell r="BX43">
            <v>1</v>
          </cell>
        </row>
        <row r="44">
          <cell r="BS44" t="str">
            <v>Картон цветной</v>
          </cell>
          <cell r="BT44" t="str">
            <v>набор</v>
          </cell>
          <cell r="BX44">
            <v>1</v>
          </cell>
        </row>
        <row r="45">
          <cell r="BS45" t="str">
            <v>Клей канцелярский</v>
          </cell>
          <cell r="BT45" t="str">
            <v>шт</v>
          </cell>
          <cell r="BX45">
            <v>1</v>
          </cell>
        </row>
        <row r="46">
          <cell r="BS46" t="str">
            <v>Куклы</v>
          </cell>
          <cell r="BT46" t="str">
            <v>шт</v>
          </cell>
          <cell r="BX46">
            <v>4.1666666666666664E-2</v>
          </cell>
        </row>
        <row r="47">
          <cell r="BS47" t="str">
            <v>картридж</v>
          </cell>
          <cell r="BT47" t="str">
            <v>шт</v>
          </cell>
          <cell r="BX47">
            <v>4.1666666666666664E-2</v>
          </cell>
        </row>
        <row r="48">
          <cell r="BS48" t="str">
            <v>тонер</v>
          </cell>
          <cell r="BT48" t="str">
            <v>шт</v>
          </cell>
          <cell r="BX48">
            <v>4.1666666666666664E-2</v>
          </cell>
        </row>
        <row r="49">
          <cell r="BS49" t="str">
            <v>Учебное оборудование, мебель</v>
          </cell>
          <cell r="BT49" t="str">
            <v>набор</v>
          </cell>
          <cell r="BX49">
            <v>2.7777777777777776E-2</v>
          </cell>
        </row>
        <row r="63">
          <cell r="BS63" t="str">
            <v>медосмотр педработников</v>
          </cell>
          <cell r="BX63">
            <v>2.617801047120419E-3</v>
          </cell>
          <cell r="CE63" t="str">
            <v>медосмотр педработников</v>
          </cell>
          <cell r="CF63" t="str">
            <v>сумма договора в год</v>
          </cell>
          <cell r="CJ63">
            <v>2.617801047120419E-3</v>
          </cell>
        </row>
        <row r="64">
          <cell r="BS64" t="str">
            <v>ремонт и обслуживание оргтехники</v>
          </cell>
          <cell r="BX64">
            <v>0</v>
          </cell>
        </row>
        <row r="65">
          <cell r="BS65" t="str">
            <v>Интернет (компьютерный класс)</v>
          </cell>
          <cell r="BX65">
            <v>0</v>
          </cell>
        </row>
        <row r="66">
          <cell r="BS66" t="str">
            <v>командировочные расходы педработников</v>
          </cell>
          <cell r="BX66">
            <v>3.2258064516129032E-3</v>
          </cell>
        </row>
        <row r="67">
          <cell r="BS67" t="str">
            <v>Питание участников мероприятий (олимпиады, конкурсы)</v>
          </cell>
          <cell r="BX67">
            <v>0</v>
          </cell>
        </row>
        <row r="68">
          <cell r="BS68" t="str">
            <v>Участие воспитанников в различных мероприятиях за пределами района (проезд, проживание, питание)</v>
          </cell>
          <cell r="BX68">
            <v>0</v>
          </cell>
        </row>
        <row r="69">
          <cell r="BS69" t="str">
            <v>Награждение участников мероприятий</v>
          </cell>
          <cell r="BX69">
            <v>0</v>
          </cell>
        </row>
        <row r="75">
          <cell r="BS75" t="str">
            <v>Электроэнергия 1</v>
          </cell>
          <cell r="BX75">
            <v>150.39267015706807</v>
          </cell>
          <cell r="CE75" t="str">
            <v>Электроэнергия 1</v>
          </cell>
          <cell r="CJ75">
            <v>150.39267015706807</v>
          </cell>
        </row>
        <row r="76">
          <cell r="BS76" t="str">
            <v>Теплоэнергия</v>
          </cell>
          <cell r="BX76">
            <v>2.7096596873717278</v>
          </cell>
          <cell r="CE76" t="str">
            <v>Теплоэнергия</v>
          </cell>
          <cell r="CJ76">
            <v>2.7096596873717278</v>
          </cell>
        </row>
        <row r="77">
          <cell r="BS77" t="str">
            <v>Водоснабжение</v>
          </cell>
          <cell r="BX77">
            <v>9.295680472774869</v>
          </cell>
          <cell r="CE77" t="str">
            <v>Водоснабжение</v>
          </cell>
          <cell r="CJ77">
            <v>9.295680472774869</v>
          </cell>
        </row>
        <row r="78">
          <cell r="BS78" t="str">
            <v>ТКО</v>
          </cell>
          <cell r="BX78">
            <v>8.3246073298429327E-2</v>
          </cell>
          <cell r="CE78" t="str">
            <v>ТКО</v>
          </cell>
          <cell r="CJ78">
            <v>8.3246073298429327E-2</v>
          </cell>
        </row>
        <row r="79">
          <cell r="BS79" t="str">
            <v>Водоотведение</v>
          </cell>
          <cell r="BX79">
            <v>0.37696335078534032</v>
          </cell>
          <cell r="CE79" t="str">
            <v>Водоотведение</v>
          </cell>
          <cell r="CJ79">
            <v>0.37696335078534032</v>
          </cell>
        </row>
        <row r="82">
          <cell r="BS82" t="str">
            <v>Техническое обслуживание и регламентно-профилактический ремонт систем охранно-пожарной сигнализации</v>
          </cell>
          <cell r="BX82">
            <v>2.617801047120419E-3</v>
          </cell>
          <cell r="CE82" t="str">
            <v>Техническое обслуживание и регламентно-профилактический ремонт систем охранно-пожарной сигнализации</v>
          </cell>
          <cell r="CJ82">
            <v>2.617801047120419E-3</v>
          </cell>
        </row>
        <row r="83">
          <cell r="BS83" t="str">
            <v>Проведение текущего ремонта</v>
          </cell>
          <cell r="BX83">
            <v>2.617801047120419E-3</v>
          </cell>
          <cell r="CE83" t="str">
            <v>Проведение текущего ремонта</v>
          </cell>
          <cell r="CJ83">
            <v>2.617801047120419E-3</v>
          </cell>
        </row>
        <row r="84">
          <cell r="BS84" t="str">
            <v>Поверка тепловодосчетчиков</v>
          </cell>
          <cell r="BX84">
            <v>2.617801047120419E-3</v>
          </cell>
          <cell r="CE84" t="str">
            <v>Поверка тепловодосчетчиков</v>
          </cell>
          <cell r="CJ84">
            <v>2.617801047120419E-3</v>
          </cell>
        </row>
        <row r="85">
          <cell r="BS85" t="str">
            <v>Годовое техобслуживание узлов учета тепло-водоснабжения (ООО Теплоучет)</v>
          </cell>
          <cell r="BX85">
            <v>2.617801047120419E-3</v>
          </cell>
          <cell r="CE85" t="str">
            <v>Годовое техобслуживание узлов учета тепло-водоснабжения (ООО Теплоучет)</v>
          </cell>
          <cell r="CJ85">
            <v>2.617801047120419E-3</v>
          </cell>
        </row>
        <row r="86">
          <cell r="BS86" t="str">
            <v>Обслуживание тревожной кнопки</v>
          </cell>
          <cell r="BX86">
            <v>2.617801047120419E-3</v>
          </cell>
          <cell r="CE86" t="str">
            <v>Обслуживание тревожной кнопки</v>
          </cell>
          <cell r="CJ86">
            <v>2.617801047120419E-3</v>
          </cell>
        </row>
        <row r="87">
          <cell r="BS87" t="str">
            <v>Уборка территории от снега</v>
          </cell>
          <cell r="BX87">
            <v>2.617801047120419E-3</v>
          </cell>
          <cell r="CE87" t="str">
            <v>Уборка территории от снега</v>
          </cell>
          <cell r="CJ87">
            <v>2.617801047120419E-3</v>
          </cell>
        </row>
        <row r="88">
          <cell r="BS88" t="str">
            <v>Вывоз ТБО</v>
          </cell>
          <cell r="BX88">
            <v>2.617801047120419E-3</v>
          </cell>
          <cell r="CE88" t="str">
            <v>Вывоз ТБО</v>
          </cell>
          <cell r="CJ88">
            <v>2.617801047120419E-3</v>
          </cell>
        </row>
        <row r="89">
          <cell r="BS89" t="str">
            <v>Дератизация и дезинфекция</v>
          </cell>
          <cell r="BX89">
            <v>2.617801047120419E-3</v>
          </cell>
          <cell r="CE89" t="str">
            <v>Дератизация и дезинфекция</v>
          </cell>
          <cell r="CJ89">
            <v>2.617801047120419E-3</v>
          </cell>
        </row>
        <row r="90">
          <cell r="BS90" t="str">
            <v>Обслуживание систем имущества (промывка и опрессовка систем отопления, обслуживание приборов учета,  аварийнор-диспетчерское обслуживание</v>
          </cell>
          <cell r="BX90">
            <v>2.617801047120419E-3</v>
          </cell>
          <cell r="CE90" t="str">
            <v>Обслуживание систем имущества (промывка и опрессовка систем отопления, обслуживание приборов учета,  аварийнор-диспетчерское обслуживание</v>
          </cell>
          <cell r="CJ90">
            <v>2.617801047120419E-3</v>
          </cell>
        </row>
        <row r="91">
          <cell r="BS91" t="str">
            <v>Обслуживание охранной сигнализации</v>
          </cell>
          <cell r="BX91">
            <v>2.617801047120419E-3</v>
          </cell>
          <cell r="CE91" t="str">
            <v>Обслуживание охранной сигнализации</v>
          </cell>
          <cell r="CJ91">
            <v>2.617801047120419E-3</v>
          </cell>
        </row>
        <row r="99">
          <cell r="BS99" t="str">
            <v>Абонентская связь</v>
          </cell>
          <cell r="BT99" t="str">
            <v>сумма договора в год</v>
          </cell>
          <cell r="BX99">
            <v>4.0816326530612249E-3</v>
          </cell>
          <cell r="CE99" t="str">
            <v>Абонентская связь</v>
          </cell>
        </row>
        <row r="100">
          <cell r="BS100">
            <v>0</v>
          </cell>
          <cell r="BT100">
            <v>0</v>
          </cell>
          <cell r="CE100">
            <v>0</v>
          </cell>
        </row>
        <row r="101">
          <cell r="BS101">
            <v>0</v>
          </cell>
          <cell r="BT101">
            <v>0</v>
          </cell>
          <cell r="CE101">
            <v>0</v>
          </cell>
        </row>
        <row r="102">
          <cell r="BS102" t="str">
            <v>Иные услуги связи</v>
          </cell>
          <cell r="BT102" t="str">
            <v>пересылка почтовых отправлений</v>
          </cell>
          <cell r="BX102">
            <v>4.0816326530612249E-3</v>
          </cell>
          <cell r="CE102" t="str">
            <v>Иные услуги связи</v>
          </cell>
        </row>
        <row r="105">
          <cell r="BS105" t="str">
            <v>Оплата грузовых перевозок по доставке грузов</v>
          </cell>
          <cell r="BT105" t="str">
            <v>количество разовых услуг, ед.</v>
          </cell>
          <cell r="BX105">
            <v>9.4637223974763408E-3</v>
          </cell>
          <cell r="CE105" t="str">
            <v>Оплата грузовых перевозок по доставке грузов</v>
          </cell>
          <cell r="CF105" t="str">
            <v>количество разовых услуг, ед.</v>
          </cell>
          <cell r="CJ105">
            <v>9.4637223974763408E-3</v>
          </cell>
        </row>
        <row r="106">
          <cell r="BS106" t="str">
            <v>прочие транспортные расходы (сдача отчетов, доставка документоов)</v>
          </cell>
          <cell r="BT106" t="str">
            <v>сумма в год</v>
          </cell>
          <cell r="BX106">
            <v>3.1545741324921135E-3</v>
          </cell>
          <cell r="CE106" t="str">
            <v>прочие транспортные расходы (сдача отчетов, доставка документоов)</v>
          </cell>
          <cell r="CF106" t="str">
            <v>сумма в год</v>
          </cell>
          <cell r="CJ106">
            <v>3.1545741324921135E-3</v>
          </cell>
        </row>
        <row r="107">
          <cell r="BS107" t="str">
            <v>Обеспечение доставки учащихся для проведения ЕГЭ</v>
          </cell>
          <cell r="BT107" t="str">
            <v>сумма в год</v>
          </cell>
          <cell r="BX107">
            <v>0</v>
          </cell>
        </row>
        <row r="110">
          <cell r="BS110" t="str">
            <v>Директор</v>
          </cell>
          <cell r="BX110">
            <v>2.5575447570332483E-3</v>
          </cell>
          <cell r="CE110" t="str">
            <v>Директор</v>
          </cell>
          <cell r="CJ110">
            <v>2.5575447570332483E-3</v>
          </cell>
        </row>
        <row r="111">
          <cell r="BS111" t="str">
            <v>Зам.директора</v>
          </cell>
          <cell r="BX111">
            <v>5.1150895140664966E-3</v>
          </cell>
          <cell r="CE111" t="str">
            <v>Зам.директора</v>
          </cell>
          <cell r="CJ111">
            <v>5.1150895140664966E-3</v>
          </cell>
        </row>
        <row r="112">
          <cell r="BS112" t="str">
            <v>Секретарь учебной части</v>
          </cell>
          <cell r="BX112">
            <v>0</v>
          </cell>
          <cell r="CE112" t="str">
            <v>Секретарь учебной части</v>
          </cell>
          <cell r="CJ112">
            <v>0</v>
          </cell>
        </row>
        <row r="113">
          <cell r="BS113" t="str">
            <v>Лаборант</v>
          </cell>
          <cell r="BX113">
            <v>0</v>
          </cell>
          <cell r="CE113" t="str">
            <v>Лаборант</v>
          </cell>
          <cell r="CJ113">
            <v>0</v>
          </cell>
        </row>
        <row r="114">
          <cell r="BS114" t="str">
            <v>Заведующий библиотекой</v>
          </cell>
          <cell r="BX114">
            <v>0</v>
          </cell>
          <cell r="CE114" t="str">
            <v>Заведующий библиотекой</v>
          </cell>
          <cell r="CJ114">
            <v>0</v>
          </cell>
        </row>
        <row r="115">
          <cell r="BS115" t="str">
            <v>Рабочий по обслуживанию и ремонту зданий</v>
          </cell>
          <cell r="BX115">
            <v>7.8534031413612562E-3</v>
          </cell>
          <cell r="CE115" t="str">
            <v>Рабочий по обслуживанию и ремонту зданий</v>
          </cell>
          <cell r="CJ115">
            <v>7.8534031413612562E-3</v>
          </cell>
        </row>
        <row r="116">
          <cell r="BS116" t="str">
            <v>Гардеробщик</v>
          </cell>
          <cell r="BX116">
            <v>0</v>
          </cell>
          <cell r="CE116" t="str">
            <v>Гардеробщик</v>
          </cell>
          <cell r="CJ116">
            <v>0</v>
          </cell>
        </row>
        <row r="117">
          <cell r="BS117" t="str">
            <v>Сторож</v>
          </cell>
          <cell r="BX117">
            <v>1.3089005235602094E-2</v>
          </cell>
          <cell r="CE117" t="str">
            <v>Сторож</v>
          </cell>
          <cell r="CJ117">
            <v>1.3089005235602094E-2</v>
          </cell>
        </row>
        <row r="118">
          <cell r="BS118" t="str">
            <v>Дворник</v>
          </cell>
          <cell r="BX118">
            <v>3.9267015706806281E-3</v>
          </cell>
          <cell r="CE118" t="str">
            <v>Дворник</v>
          </cell>
          <cell r="CJ118">
            <v>3.9267015706806281E-3</v>
          </cell>
        </row>
        <row r="119">
          <cell r="BS119" t="str">
            <v>Машинист по стирке белья</v>
          </cell>
          <cell r="BX119">
            <v>0</v>
          </cell>
          <cell r="CE119" t="str">
            <v>Машинист по стирке белья</v>
          </cell>
          <cell r="CJ119">
            <v>1.3888888888888888E-2</v>
          </cell>
        </row>
        <row r="120">
          <cell r="BS120" t="str">
            <v>Уборщик</v>
          </cell>
          <cell r="BX120">
            <v>2.356020942408377E-2</v>
          </cell>
          <cell r="CE120" t="str">
            <v>Уборщик</v>
          </cell>
          <cell r="CJ120">
            <v>2.356020942408377E-2</v>
          </cell>
        </row>
        <row r="121">
          <cell r="BS121" t="str">
            <v>Вахтер</v>
          </cell>
          <cell r="BX121">
            <v>2.617801047120419E-3</v>
          </cell>
          <cell r="CE121" t="str">
            <v>Вахтер</v>
          </cell>
          <cell r="CJ121">
            <v>2.617801047120419E-3</v>
          </cell>
        </row>
        <row r="124">
          <cell r="BS124" t="str">
            <v>Медикаменты</v>
          </cell>
          <cell r="BX124">
            <v>2.617801047120419E-3</v>
          </cell>
          <cell r="CE124" t="str">
            <v>Медикаменты</v>
          </cell>
          <cell r="CJ124">
            <v>2.617801047120419E-3</v>
          </cell>
        </row>
        <row r="125">
          <cell r="BS125" t="str">
            <v>Услуги Семис</v>
          </cell>
          <cell r="BX125">
            <v>2.617801047120419E-3</v>
          </cell>
          <cell r="CE125" t="str">
            <v>Услуги Семис</v>
          </cell>
          <cell r="CJ125">
            <v>2.617801047120419E-3</v>
          </cell>
        </row>
        <row r="126">
          <cell r="BS126" t="str">
            <v>командировочные расходы административного персонала</v>
          </cell>
          <cell r="BX126">
            <v>0</v>
          </cell>
          <cell r="CE126" t="str">
            <v>командировочные расходы административного персонала</v>
          </cell>
          <cell r="CJ126">
            <v>0</v>
          </cell>
        </row>
        <row r="127">
          <cell r="BS127" t="str">
            <v>Испытание диэлектрических бот и перчаток</v>
          </cell>
          <cell r="BX127">
            <v>2.617801047120419E-3</v>
          </cell>
          <cell r="CE127" t="str">
            <v>Испытание диэлектрических бот и перчаток</v>
          </cell>
          <cell r="CJ127">
            <v>2.617801047120419E-3</v>
          </cell>
        </row>
        <row r="128">
          <cell r="BS128" t="str">
            <v>Демеркуризация отработанных ламп</v>
          </cell>
          <cell r="BX128">
            <v>2.617801047120419E-3</v>
          </cell>
          <cell r="CE128" t="str">
            <v>Демеркуризация отработанных ламп</v>
          </cell>
          <cell r="CJ128">
            <v>2.617801047120419E-3</v>
          </cell>
        </row>
        <row r="129">
          <cell r="BS129" t="str">
            <v>Аттестация условий оабочих мест</v>
          </cell>
          <cell r="BX129">
            <v>2.617801047120419E-3</v>
          </cell>
          <cell r="CE129" t="str">
            <v>Аттестация условий оабочих мест</v>
          </cell>
          <cell r="CJ129">
            <v>2.617801047120419E-3</v>
          </cell>
        </row>
        <row r="130">
          <cell r="BS130" t="str">
            <v>Инструментальный контроль качества</v>
          </cell>
          <cell r="BX130">
            <v>2.617801047120419E-3</v>
          </cell>
          <cell r="CE130" t="str">
            <v>Инструментальный контроль качества</v>
          </cell>
          <cell r="CJ130">
            <v>2.617801047120419E-3</v>
          </cell>
        </row>
        <row r="131">
          <cell r="BS131" t="str">
            <v>Замена технического паспорта</v>
          </cell>
          <cell r="BX131">
            <v>2.617801047120419E-3</v>
          </cell>
          <cell r="CE131" t="str">
            <v>Замена технического паспорта</v>
          </cell>
          <cell r="CJ131">
            <v>2.617801047120419E-3</v>
          </cell>
        </row>
        <row r="132">
          <cell r="BS132" t="str">
            <v>Экспертиза огнезащитной обработки строительных конструкций и текстильных материалов</v>
          </cell>
          <cell r="BX132">
            <v>2.617801047120419E-3</v>
          </cell>
          <cell r="CE132" t="str">
            <v>Экспертиза огнезащитной обработки строительных конструкций и текстильных материалов</v>
          </cell>
          <cell r="CJ132">
            <v>2.617801047120419E-3</v>
          </cell>
        </row>
        <row r="133">
          <cell r="BS133" t="str">
            <v>Налоги, госпошлина</v>
          </cell>
          <cell r="BX133">
            <v>2.617801047120419E-3</v>
          </cell>
          <cell r="CE133" t="str">
            <v>Налоги, госпошлина</v>
          </cell>
          <cell r="CJ133">
            <v>2.617801047120419E-3</v>
          </cell>
        </row>
        <row r="134">
          <cell r="BS134" t="str">
            <v>пособие по уходу за ребенком до 3-х лет</v>
          </cell>
          <cell r="BX134">
            <v>0</v>
          </cell>
          <cell r="CE134" t="str">
            <v>пособие по уходу за ребенком до 3-х лет</v>
          </cell>
          <cell r="CJ134">
            <v>0</v>
          </cell>
        </row>
        <row r="135">
          <cell r="BS135" t="str">
            <v>Медосмотр административного персонала</v>
          </cell>
          <cell r="BX135">
            <v>2.617801047120419E-3</v>
          </cell>
          <cell r="CE135" t="str">
            <v>Медосмотр административного персонала</v>
          </cell>
          <cell r="CJ135">
            <v>2.617801047120419E-3</v>
          </cell>
        </row>
        <row r="136">
          <cell r="BS136" t="str">
            <v>Прочие услуги</v>
          </cell>
          <cell r="BX136">
            <v>2.617801047120419E-3</v>
          </cell>
          <cell r="CE136" t="str">
            <v>Прочие услуги</v>
          </cell>
          <cell r="CJ136">
            <v>2.617801047120419E-3</v>
          </cell>
        </row>
        <row r="137">
          <cell r="BS137" t="str">
            <v>Хоз.товары (дезинфицирующие, моющие средства)</v>
          </cell>
          <cell r="BX137">
            <v>2.617801047120419E-3</v>
          </cell>
          <cell r="CE137" t="str">
            <v>Хоз.товары (дезинфицирующие, моющие средства)</v>
          </cell>
          <cell r="CJ137">
            <v>2.617801047120419E-3</v>
          </cell>
        </row>
        <row r="138">
          <cell r="BS138" t="str">
            <v>ГСМ</v>
          </cell>
          <cell r="BX138">
            <v>2.617801047120419E-3</v>
          </cell>
          <cell r="CE138" t="str">
            <v>ГСМ</v>
          </cell>
          <cell r="CJ138">
            <v>2.617801047120419E-3</v>
          </cell>
        </row>
        <row r="139">
          <cell r="BS139" t="str">
            <v>Мягкий инвентарь  (постельное, подушки)</v>
          </cell>
          <cell r="BX139">
            <v>2.617801047120419E-3</v>
          </cell>
          <cell r="CE139" t="str">
            <v>Мягкий инвентарь  (постельное, подушки)</v>
          </cell>
          <cell r="CJ139">
            <v>2.617801047120419E-3</v>
          </cell>
        </row>
        <row r="140">
          <cell r="BS140" t="str">
            <v>Медосмотр обслуживающего персонала</v>
          </cell>
          <cell r="BX140">
            <v>2.617801047120419E-3</v>
          </cell>
          <cell r="CE140" t="str">
            <v>Медосмотр обслуживающего персонала</v>
          </cell>
          <cell r="CJ140">
            <v>2.617801047120419E-3</v>
          </cell>
        </row>
        <row r="141">
          <cell r="BS141" t="str">
            <v>Обучение электро-теплотехнического персонала</v>
          </cell>
          <cell r="BX141">
            <v>2.617801047120419E-3</v>
          </cell>
          <cell r="CE141" t="str">
            <v>Обучение электро-теплотехнического персонала</v>
          </cell>
          <cell r="CJ141">
            <v>2.617801047120419E-3</v>
          </cell>
        </row>
        <row r="142">
          <cell r="BS142" t="str">
            <v>Услуги Центра гигины и эпидемиологии</v>
          </cell>
          <cell r="BX142">
            <v>2.617801047120419E-3</v>
          </cell>
          <cell r="CE142" t="str">
            <v>Услуги Центра гигины и эпидемиологии</v>
          </cell>
          <cell r="CJ142">
            <v>2.617801047120419E-3</v>
          </cell>
        </row>
        <row r="143">
          <cell r="BS143" t="str">
            <v>Строительные материалы</v>
          </cell>
          <cell r="BX143">
            <v>2.617801047120419E-3</v>
          </cell>
          <cell r="CE143" t="str">
            <v>Строительные материалы</v>
          </cell>
          <cell r="CJ143">
            <v>2.617801047120419E-3</v>
          </cell>
        </row>
        <row r="144">
          <cell r="BS144" t="str">
            <v>Проведение испытаний устройст заземления и изоляции электросетей</v>
          </cell>
          <cell r="BX144">
            <v>2.617801047120419E-3</v>
          </cell>
          <cell r="CE144" t="str">
            <v>Проведение испытаний устройст заземления и изоляции электросетей</v>
          </cell>
          <cell r="CJ144">
            <v>2.617801047120419E-3</v>
          </cell>
        </row>
        <row r="145">
          <cell r="BS145" t="str">
            <v>Обслуживание системы наружного видеонаблюдения</v>
          </cell>
          <cell r="BX145">
            <v>2.617801047120419E-3</v>
          </cell>
          <cell r="CE145" t="str">
            <v>Обслуживание системы наружного видеонаблюдения</v>
          </cell>
          <cell r="CJ145">
            <v>2.617801047120419E-3</v>
          </cell>
        </row>
        <row r="146">
          <cell r="BS146" t="str">
            <v>Прочие материальные запасы</v>
          </cell>
          <cell r="BX146">
            <v>0</v>
          </cell>
          <cell r="CE146" t="str">
            <v>Прочие материальные запасы</v>
          </cell>
          <cell r="CJ146">
            <v>0</v>
          </cell>
        </row>
        <row r="147">
          <cell r="BS147" t="str">
            <v>Организация питания воспитанников сада</v>
          </cell>
          <cell r="BX147">
            <v>6.9444444444444441E-3</v>
          </cell>
          <cell r="CE147" t="str">
            <v>Организация питания воспитанников сада</v>
          </cell>
          <cell r="CJ147">
            <v>6.9444444444444441E-3</v>
          </cell>
        </row>
        <row r="148">
          <cell r="BS148" t="str">
            <v>Организация питания воспитанников</v>
          </cell>
          <cell r="BX148">
            <v>0</v>
          </cell>
          <cell r="CE148" t="str">
            <v>Организация питания воспитанников</v>
          </cell>
          <cell r="CJ148">
            <v>0</v>
          </cell>
        </row>
      </sheetData>
      <sheetData sheetId="4">
        <row r="11">
          <cell r="B11">
            <v>69185.891666666721</v>
          </cell>
          <cell r="E11">
            <v>11876.290104711608</v>
          </cell>
          <cell r="F11">
            <v>1528.8052094240838</v>
          </cell>
          <cell r="L11">
            <v>133797.27019414547</v>
          </cell>
        </row>
        <row r="12">
          <cell r="B12">
            <v>25991.628333333338</v>
          </cell>
          <cell r="E12">
            <v>11876.290104711608</v>
          </cell>
          <cell r="F12">
            <v>1528.8052094240838</v>
          </cell>
          <cell r="L12">
            <v>95745.862426754597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  <sheetName val="НН 3-8 доу"/>
      <sheetName val="ИТОГО БНЗ"/>
    </sheetNames>
    <sheetDataSet>
      <sheetData sheetId="0" refreshError="1">
        <row r="6">
          <cell r="B6">
            <v>65752.286289088574</v>
          </cell>
          <cell r="E6">
            <v>5459.5418699186903</v>
          </cell>
          <cell r="F6">
            <v>1934.187235772358</v>
          </cell>
          <cell r="L6">
            <v>118802.71784599913</v>
          </cell>
        </row>
        <row r="7">
          <cell r="B7">
            <v>38107.317073170729</v>
          </cell>
          <cell r="E7">
            <v>5459.5418699186903</v>
          </cell>
          <cell r="F7">
            <v>1934.187235772358</v>
          </cell>
          <cell r="L7">
            <v>112308.32746747966</v>
          </cell>
        </row>
      </sheetData>
      <sheetData sheetId="1">
        <row r="5">
          <cell r="B5">
            <v>68170.043169230528</v>
          </cell>
        </row>
        <row r="8">
          <cell r="N8" t="str">
            <v>Старший воспитатель</v>
          </cell>
          <cell r="S8">
            <v>14.426016260162605</v>
          </cell>
          <cell r="Z8" t="str">
            <v>Младший воспитатель</v>
          </cell>
          <cell r="AE8">
            <v>144.26016260162601</v>
          </cell>
        </row>
        <row r="9">
          <cell r="N9" t="str">
            <v>Воспитатель</v>
          </cell>
          <cell r="S9">
            <v>149.42315789473685</v>
          </cell>
        </row>
        <row r="10">
          <cell r="N10" t="str">
            <v>Музыкальный руководитель</v>
          </cell>
          <cell r="S10">
            <v>14.426016260162605</v>
          </cell>
        </row>
        <row r="11">
          <cell r="N11" t="str">
            <v>Педагог-психолог</v>
          </cell>
          <cell r="S11">
            <v>7.2130081300813025</v>
          </cell>
        </row>
        <row r="12">
          <cell r="N12" t="str">
            <v>Учитель-логопед</v>
          </cell>
          <cell r="S12">
            <v>7.2130081300813025</v>
          </cell>
        </row>
        <row r="13">
          <cell r="N13" t="str">
            <v>Инструктор по физической культуре</v>
          </cell>
          <cell r="S13">
            <v>7.2130081300813025</v>
          </cell>
        </row>
        <row r="19">
          <cell r="N19" t="str">
            <v>Машинки</v>
          </cell>
          <cell r="S19">
            <v>4.8780487804878057E-2</v>
          </cell>
          <cell r="Z19" t="str">
            <v>Кружка с детским рисунком</v>
          </cell>
          <cell r="AE19">
            <v>1</v>
          </cell>
        </row>
        <row r="20">
          <cell r="N20" t="str">
            <v xml:space="preserve">Куклы </v>
          </cell>
          <cell r="S20">
            <v>4.8780487804878057E-2</v>
          </cell>
          <cell r="Z20" t="str">
            <v>Тарелка  2 бл. (плоская) диаметр 18 см с детским рисунком</v>
          </cell>
          <cell r="AE20">
            <v>1</v>
          </cell>
        </row>
        <row r="21">
          <cell r="N21" t="str">
            <v>Коляски кукольные</v>
          </cell>
          <cell r="S21">
            <v>4.8780487804878057E-2</v>
          </cell>
          <cell r="Z21" t="str">
            <v>Графин стеклянный с крышкой</v>
          </cell>
          <cell r="AE21">
            <v>4.878048780487805E-2</v>
          </cell>
        </row>
        <row r="22">
          <cell r="N22" t="str">
            <v xml:space="preserve">Мячи в ассортименте </v>
          </cell>
          <cell r="S22">
            <v>9.7560975609756115E-2</v>
          </cell>
          <cell r="Z22" t="str">
            <v>Чайник эмалир.3-3,5 л.</v>
          </cell>
          <cell r="AE22">
            <v>2.4390243902439025E-2</v>
          </cell>
        </row>
        <row r="23">
          <cell r="N23" t="str">
            <v>Набор кукольной посуды</v>
          </cell>
          <cell r="S23">
            <v>0</v>
          </cell>
          <cell r="Z23" t="str">
            <v>Половник нерж.сталь 250-300мл.</v>
          </cell>
          <cell r="AE23">
            <v>2.4390243902439025E-2</v>
          </cell>
        </row>
        <row r="24">
          <cell r="N24" t="str">
            <v>Настольно-печатные игры, пазлы</v>
          </cell>
          <cell r="S24">
            <v>4.8780487804878057E-2</v>
          </cell>
          <cell r="Z24" t="str">
            <v>Доска разделочная деревянная</v>
          </cell>
          <cell r="AE24">
            <v>3.2520325203252036E-2</v>
          </cell>
        </row>
        <row r="25">
          <cell r="N25" t="str">
            <v>Интерактивные развивающие игры</v>
          </cell>
          <cell r="S25">
            <v>4.8780487804878057E-2</v>
          </cell>
          <cell r="Z25" t="str">
            <v>Чайник нержавеющая сталь</v>
          </cell>
          <cell r="AE25">
            <v>2.4390243902439025E-2</v>
          </cell>
        </row>
        <row r="26">
          <cell r="N26" t="str">
            <v>Учебные пособия</v>
          </cell>
          <cell r="S26">
            <v>0.24390243902439027</v>
          </cell>
          <cell r="Z26" t="str">
            <v>Ведро эмалированное 10 л</v>
          </cell>
          <cell r="AE26">
            <v>2.4390243902439025E-2</v>
          </cell>
        </row>
        <row r="27">
          <cell r="N27" t="str">
            <v xml:space="preserve">Конструкторы </v>
          </cell>
          <cell r="S27">
            <v>4.8780487804878057E-2</v>
          </cell>
          <cell r="Z27" t="str">
            <v>Чашка нержавеющая сталь 2л</v>
          </cell>
          <cell r="AE27">
            <v>4.878048780487805E-2</v>
          </cell>
        </row>
        <row r="28">
          <cell r="N28" t="str">
            <v>Мозаика кнопочная</v>
          </cell>
          <cell r="S28">
            <v>2.4390243902439029E-2</v>
          </cell>
          <cell r="Z28" t="str">
            <v>Тетрадь общая</v>
          </cell>
          <cell r="AE28">
            <v>4.878048780487805E-2</v>
          </cell>
        </row>
        <row r="29">
          <cell r="N29" t="str">
            <v>Альбом для рисования</v>
          </cell>
          <cell r="S29">
            <v>1</v>
          </cell>
          <cell r="Z29" t="str">
            <v>Ручка шариковая</v>
          </cell>
          <cell r="AE29">
            <v>0.24390243902439024</v>
          </cell>
        </row>
        <row r="30">
          <cell r="N30" t="str">
            <v>Краски акварельные</v>
          </cell>
          <cell r="S30">
            <v>1</v>
          </cell>
          <cell r="Z30" t="str">
            <v>Порошок стиральный автомат детский</v>
          </cell>
          <cell r="AE30">
            <v>0.97560975609756095</v>
          </cell>
        </row>
        <row r="31">
          <cell r="N31" t="str">
            <v>Карандаши цветные</v>
          </cell>
          <cell r="S31">
            <v>1</v>
          </cell>
          <cell r="Z31" t="str">
            <v>Туалетная бумага</v>
          </cell>
          <cell r="AE31">
            <v>0.97560975609756095</v>
          </cell>
        </row>
        <row r="32">
          <cell r="N32" t="str">
            <v>Наглядный и раздаточный материал</v>
          </cell>
          <cell r="S32">
            <v>1</v>
          </cell>
          <cell r="Z32" t="str">
            <v xml:space="preserve">Салфетки </v>
          </cell>
          <cell r="AE32">
            <v>0.97560975609756095</v>
          </cell>
        </row>
        <row r="33">
          <cell r="Z33" t="str">
            <v>Игрушки</v>
          </cell>
          <cell r="AE33">
            <v>8.130081300813009E-3</v>
          </cell>
        </row>
        <row r="34">
          <cell r="Z34" t="str">
            <v>Бумажные полотенца уп.х4шт</v>
          </cell>
          <cell r="AE34">
            <v>0.48780487804878048</v>
          </cell>
        </row>
        <row r="35">
          <cell r="Z35" t="str">
            <v>Пакет фасовочный</v>
          </cell>
          <cell r="AE35">
            <v>0.97560975609756095</v>
          </cell>
        </row>
        <row r="36">
          <cell r="Z36" t="str">
            <v>Диспенсер для жидкого мыла</v>
          </cell>
          <cell r="AE36">
            <v>4.878048780487805E-2</v>
          </cell>
        </row>
        <row r="47">
          <cell r="N47" t="str">
            <v>медосмотр (пед работники)</v>
          </cell>
          <cell r="S47">
            <v>0.12195121951219513</v>
          </cell>
        </row>
        <row r="48">
          <cell r="N48" t="str">
            <v>командировочные расходы педработников</v>
          </cell>
          <cell r="S48">
            <v>4.065040650406504E-2</v>
          </cell>
        </row>
        <row r="49">
          <cell r="N49" t="str">
            <v>подписка на периодические издания</v>
          </cell>
          <cell r="S49">
            <v>8.130081300813009E-3</v>
          </cell>
        </row>
        <row r="55">
          <cell r="N55" t="str">
            <v>Электроэнергия 1</v>
          </cell>
          <cell r="S55">
            <v>184.14634146341464</v>
          </cell>
          <cell r="Z55" t="str">
            <v>Электроэнергия 1</v>
          </cell>
          <cell r="AE55">
            <v>184.14634146341464</v>
          </cell>
        </row>
        <row r="56">
          <cell r="N56" t="str">
            <v>Теплоэнергия</v>
          </cell>
          <cell r="S56">
            <v>0.95374797489733742</v>
          </cell>
          <cell r="Z56" t="str">
            <v>Теплоэнергия</v>
          </cell>
          <cell r="AE56">
            <v>0.95374797489733742</v>
          </cell>
        </row>
        <row r="57">
          <cell r="N57" t="str">
            <v>Холодное водоснабжение</v>
          </cell>
          <cell r="S57">
            <v>2.5155690689698171</v>
          </cell>
          <cell r="Z57" t="str">
            <v>Холодное водоснабжение</v>
          </cell>
          <cell r="AE57">
            <v>2.5155690689698171</v>
          </cell>
        </row>
        <row r="58">
          <cell r="N58" t="str">
            <v>Водоотведение</v>
          </cell>
          <cell r="S58">
            <v>2.5155690689698171</v>
          </cell>
          <cell r="Z58" t="str">
            <v>Водоотведение</v>
          </cell>
          <cell r="AE58">
            <v>2.5155690689698171</v>
          </cell>
        </row>
        <row r="59">
          <cell r="N59" t="str">
            <v>ТКО</v>
          </cell>
          <cell r="S59">
            <v>0.12097560255304879</v>
          </cell>
          <cell r="Z59" t="str">
            <v>ТКО</v>
          </cell>
          <cell r="AE59">
            <v>0.12097560255304879</v>
          </cell>
        </row>
        <row r="62">
          <cell r="N62" t="str">
            <v>Техническое обслуживание и регламентно-профилактический ремонт систем охранно-пожарной сигнализации</v>
          </cell>
          <cell r="S62">
            <v>4.0650406504065045E-3</v>
          </cell>
          <cell r="Z62" t="str">
            <v>Техническое обслуживание и регламентно-профилактический ремонт систем охранно-пожарной сигнализации</v>
          </cell>
          <cell r="AE62">
            <v>4.0650406504065045E-3</v>
          </cell>
        </row>
        <row r="63">
          <cell r="N63" t="str">
            <v>Проведение текущего ремонта</v>
          </cell>
          <cell r="S63">
            <v>4.0650406504065045E-3</v>
          </cell>
          <cell r="Z63" t="str">
            <v>Проведение текущего ремонта</v>
          </cell>
          <cell r="AE63">
            <v>4.0650406504065045E-3</v>
          </cell>
        </row>
        <row r="64">
          <cell r="N64" t="str">
            <v>Обслуживание тревожной кнопки</v>
          </cell>
          <cell r="S64">
            <v>4.0650406504065045E-3</v>
          </cell>
          <cell r="Z64" t="str">
            <v>Обслуживание тревожной кнопки</v>
          </cell>
          <cell r="AE64">
            <v>4.0650406504065045E-3</v>
          </cell>
        </row>
        <row r="65">
          <cell r="N65" t="str">
            <v>Уборка территории от снега</v>
          </cell>
          <cell r="S65">
            <v>4.0650406504065045E-3</v>
          </cell>
          <cell r="Z65" t="str">
            <v>Уборка территории от снега</v>
          </cell>
          <cell r="AE65">
            <v>4.0650406504065045E-3</v>
          </cell>
        </row>
        <row r="66">
          <cell r="N66" t="str">
            <v>Дератизация и дезинфекция</v>
          </cell>
          <cell r="S66">
            <v>4.0650406504065045E-3</v>
          </cell>
          <cell r="Z66" t="str">
            <v>Дератизация и дезинфекция</v>
          </cell>
          <cell r="AE66">
            <v>4.0650406504065045E-3</v>
          </cell>
        </row>
        <row r="67">
          <cell r="N67" t="str">
    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    </cell>
          <cell r="S67">
            <v>1.6260162601626018E-2</v>
          </cell>
          <cell r="Z67" t="str">
    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    </cell>
          <cell r="AE67">
            <v>1.6260162601626018E-2</v>
          </cell>
        </row>
        <row r="72">
          <cell r="N72" t="str">
            <v>Абонентская связь</v>
          </cell>
          <cell r="S72">
            <v>4.0650406504065045E-3</v>
          </cell>
          <cell r="Z72" t="str">
            <v>Абонентская связь</v>
          </cell>
          <cell r="AA72" t="str">
            <v>количество номеров, ед.</v>
          </cell>
          <cell r="AE72">
            <v>4.0650406504065045E-3</v>
          </cell>
        </row>
        <row r="73">
          <cell r="N73" t="str">
            <v>Интернет</v>
          </cell>
          <cell r="S73">
            <v>8.130081300813009E-3</v>
          </cell>
          <cell r="Z73" t="str">
            <v>Интернет</v>
          </cell>
          <cell r="AA73" t="str">
            <v>количество точек доступа, ед</v>
          </cell>
          <cell r="AE73">
            <v>0</v>
          </cell>
        </row>
        <row r="74">
          <cell r="N74" t="str">
            <v>Иные услуги связи</v>
          </cell>
          <cell r="S74">
            <v>4.0650406504065045E-3</v>
          </cell>
          <cell r="Z74" t="str">
            <v>Иные услуги связи</v>
          </cell>
          <cell r="AA74" t="str">
            <v>пересылка почтовых отправлений</v>
          </cell>
          <cell r="AE74">
            <v>4.0650406504065045E-3</v>
          </cell>
        </row>
        <row r="77">
          <cell r="N77" t="str">
            <v>Оплата грузовых перевозок по доставке грузов</v>
          </cell>
          <cell r="S77">
            <v>1.6260162601626018E-2</v>
          </cell>
          <cell r="Z77" t="str">
            <v>Оплата грузовых перевозок по доставке грузов</v>
          </cell>
          <cell r="AE77">
            <v>8.130081300813009E-3</v>
          </cell>
        </row>
        <row r="80">
          <cell r="N80" t="str">
            <v>Заведующий</v>
          </cell>
          <cell r="S80">
            <v>4.0650406504065045E-3</v>
          </cell>
          <cell r="Z80" t="str">
            <v>Заведующий</v>
          </cell>
          <cell r="AE80">
            <v>4.0650406504065045E-3</v>
          </cell>
        </row>
        <row r="81">
          <cell r="N81" t="str">
            <v>Заведующий хозяйством</v>
          </cell>
          <cell r="S81">
            <v>4.0650406504065045E-3</v>
          </cell>
          <cell r="Z81" t="str">
            <v>Заведующий хозяйством</v>
          </cell>
          <cell r="AE81">
            <v>4.0650406504065045E-3</v>
          </cell>
        </row>
        <row r="82">
          <cell r="N82" t="str">
            <v>Делопроизводитель</v>
          </cell>
          <cell r="S82">
            <v>4.0650406504065045E-3</v>
          </cell>
          <cell r="Z82" t="str">
            <v>Делопроизводитель</v>
          </cell>
          <cell r="AE82">
            <v>4.0650406504065045E-3</v>
          </cell>
        </row>
        <row r="83">
          <cell r="N83" t="str">
            <v>Рабочий по обслуживанию и ремонту зданий</v>
          </cell>
          <cell r="S83">
            <v>6.0975609756097572E-3</v>
          </cell>
          <cell r="Z83" t="str">
            <v>Рабочий по обслуживанию и ремонту зданий</v>
          </cell>
          <cell r="AE83">
            <v>6.0975609756097563E-3</v>
          </cell>
        </row>
        <row r="84">
          <cell r="N84" t="str">
            <v>Сторож</v>
          </cell>
          <cell r="S84">
            <v>1.2195121951219514E-2</v>
          </cell>
          <cell r="Z84" t="str">
            <v>Сторож</v>
          </cell>
          <cell r="AE84">
            <v>1.2195121951219513E-2</v>
          </cell>
        </row>
        <row r="85">
          <cell r="N85" t="str">
            <v>Дворник</v>
          </cell>
          <cell r="S85">
            <v>4.0650406504065045E-3</v>
          </cell>
          <cell r="Z85" t="str">
            <v>Дворник</v>
          </cell>
          <cell r="AE85">
            <v>4.0650406504065045E-3</v>
          </cell>
        </row>
        <row r="86">
          <cell r="Z86" t="str">
            <v>Машинист по стирке белья</v>
          </cell>
          <cell r="AE86">
            <v>1.4227642276422764E-2</v>
          </cell>
        </row>
        <row r="87">
          <cell r="Z87" t="str">
            <v>Кастелянша</v>
          </cell>
          <cell r="AE87">
            <v>4.0650406504065045E-3</v>
          </cell>
        </row>
        <row r="88">
          <cell r="Z88" t="str">
            <v>Повар</v>
          </cell>
          <cell r="AE88">
            <v>1.6260162601626018E-2</v>
          </cell>
        </row>
        <row r="89">
          <cell r="Z89" t="str">
            <v>Рабочий кухни</v>
          </cell>
          <cell r="AE89">
            <v>1.6260162601626018E-2</v>
          </cell>
        </row>
        <row r="92">
          <cell r="N92" t="str">
            <v>Медикаменты</v>
          </cell>
          <cell r="S92">
            <v>4.0650406504065045E-3</v>
          </cell>
          <cell r="Z92" t="str">
            <v>Медикаменты</v>
          </cell>
          <cell r="AE92">
            <v>4.0650406504065045E-3</v>
          </cell>
        </row>
        <row r="93">
          <cell r="N93" t="str">
            <v>Комплектующие к оргтехнике</v>
          </cell>
          <cell r="S93">
            <v>4.0650406504065045E-3</v>
          </cell>
          <cell r="Z93" t="str">
            <v>Комплектующие к оргтехнике</v>
          </cell>
          <cell r="AE93">
            <v>4.0650406504065045E-3</v>
          </cell>
        </row>
        <row r="94">
          <cell r="N94" t="str">
            <v>Демеркуризация отработанных ламп</v>
          </cell>
          <cell r="S94">
            <v>4.0650406504065045E-3</v>
          </cell>
          <cell r="Z94" t="str">
            <v>Демеркуризация отработанных ламп</v>
          </cell>
          <cell r="AE94">
            <v>4.0650406504065045E-3</v>
          </cell>
        </row>
        <row r="95">
          <cell r="N95" t="str">
            <v>Обучение</v>
          </cell>
          <cell r="S95">
            <v>4.0650406504065045E-3</v>
          </cell>
          <cell r="Z95" t="str">
            <v>Обучение</v>
          </cell>
          <cell r="AE95">
            <v>4.0650406504065045E-3</v>
          </cell>
        </row>
        <row r="96">
          <cell r="N96" t="str">
            <v>Испытание диэлектрических бот и перчаток</v>
          </cell>
          <cell r="S96">
            <v>4.0650406504065045E-3</v>
          </cell>
          <cell r="Z96" t="str">
            <v>Испытание диэлектрических бот и перчаток</v>
          </cell>
          <cell r="AE96">
            <v>4.0650406504065045E-3</v>
          </cell>
        </row>
        <row r="97">
          <cell r="N97" t="str">
            <v>контроль качестватекстильных материалов и деревянных конструкций</v>
          </cell>
          <cell r="S97">
            <v>4.0650406504065045E-3</v>
          </cell>
          <cell r="Z97" t="str">
            <v>контроль качестватекстильных материалов и деревянных конструкций</v>
          </cell>
          <cell r="AE97">
            <v>4.0650406504065045E-3</v>
          </cell>
        </row>
        <row r="98">
          <cell r="N98" t="str">
            <v>Услуги Центра гигиены и эпидемиологии</v>
          </cell>
          <cell r="S98">
            <v>4.0650406504065045E-3</v>
          </cell>
          <cell r="Z98" t="str">
            <v>Услуги Центра гигиены и эпидемиологии</v>
          </cell>
          <cell r="AE98">
            <v>4.0650406504065045E-3</v>
          </cell>
        </row>
        <row r="99">
          <cell r="N99" t="str">
            <v>Замена тех.паспрта</v>
          </cell>
          <cell r="S99">
            <v>4.0650406504065045E-3</v>
          </cell>
          <cell r="Z99" t="str">
            <v>Замена тех.паспрта</v>
          </cell>
          <cell r="AE99">
            <v>4.0650406504065045E-3</v>
          </cell>
        </row>
        <row r="100">
          <cell r="N100" t="str">
            <v>Налоги, госпошлина</v>
          </cell>
          <cell r="S100">
            <v>4.0650406504065045E-3</v>
          </cell>
          <cell r="Z100" t="str">
            <v>Налоги, госпошлина</v>
          </cell>
          <cell r="AE100">
            <v>4.0650406504065045E-3</v>
          </cell>
        </row>
        <row r="101">
          <cell r="N101" t="str">
            <v>пособие по уходу за ребенком до 3-х лет</v>
          </cell>
          <cell r="S101">
            <v>4.0650406504065045E-3</v>
          </cell>
          <cell r="Z101" t="str">
            <v>пособие по уходу за ребенком до 3-х лет</v>
          </cell>
          <cell r="AE101">
            <v>4.0650406504065045E-3</v>
          </cell>
        </row>
        <row r="102">
          <cell r="N102" t="str">
            <v>Медосмотр младшего обслуживающего и административного персонала</v>
          </cell>
          <cell r="S102">
            <v>8.1300813008130079E-2</v>
          </cell>
          <cell r="Z102" t="str">
            <v>Медосмотр младшего обслуживающего и административного персонала</v>
          </cell>
          <cell r="AE102">
            <v>8.1300813008130079E-2</v>
          </cell>
        </row>
        <row r="103">
          <cell r="N103" t="str">
            <v>Подписка, услуги Семис</v>
          </cell>
          <cell r="S103">
            <v>4.0650406504065045E-3</v>
          </cell>
          <cell r="Z103" t="str">
            <v>Подписка, услуги Семис</v>
          </cell>
          <cell r="AE103">
            <v>4.0650406504065045E-3</v>
          </cell>
        </row>
        <row r="104">
          <cell r="N104" t="str">
            <v>Проведение испытаний устройств заземления и изоляции электросетей</v>
          </cell>
          <cell r="S104">
            <v>4.0650406504065045E-3</v>
          </cell>
          <cell r="Z104" t="str">
            <v>Проведение испытаний устройств заземления и изоляции электросетей</v>
          </cell>
          <cell r="AE104">
            <v>4.0650406504065045E-3</v>
          </cell>
        </row>
        <row r="105">
          <cell r="N105" t="str">
            <v>Экспертиза огнезащитной обработки строительных конструкций</v>
          </cell>
          <cell r="S105">
            <v>4.0650406504065045E-3</v>
          </cell>
          <cell r="Z105" t="str">
            <v>Экспертиза огнезащитной обработки строительных конструкций</v>
          </cell>
          <cell r="AE105">
            <v>4.0650406504065045E-3</v>
          </cell>
        </row>
        <row r="106">
          <cell r="N106" t="str">
            <v>Обслуживание системы наружного видеонаблюдения</v>
          </cell>
          <cell r="S106">
            <v>4.0650406504065045E-3</v>
          </cell>
          <cell r="Z106" t="str">
            <v>Обслуживание системы наружного видеонаблюдения</v>
          </cell>
          <cell r="AE106">
            <v>4.0650406504065045E-3</v>
          </cell>
        </row>
        <row r="107">
          <cell r="N107" t="str">
            <v>Аттестация условий рабочих мест</v>
          </cell>
          <cell r="S107">
            <v>4.0650406504065045E-3</v>
          </cell>
          <cell r="Z107" t="str">
            <v>Аттестация условий рабочих мест</v>
          </cell>
          <cell r="AE107">
            <v>4.0650406504065045E-3</v>
          </cell>
        </row>
        <row r="108">
          <cell r="N108" t="str">
            <v>Командировочные расходы административного персонала</v>
          </cell>
          <cell r="S108">
            <v>4.0650406504065045E-3</v>
          </cell>
          <cell r="Z108" t="str">
            <v>Командировочные расходы административного персонала</v>
          </cell>
          <cell r="AE108">
            <v>4.0650406504065045E-3</v>
          </cell>
        </row>
        <row r="109">
          <cell r="N109" t="str">
            <v>Спецодежда (мягкий инвентарь)</v>
          </cell>
          <cell r="S109">
            <v>3.2520325203252036E-2</v>
          </cell>
          <cell r="Z109" t="str">
            <v>Спецодежда (мягкий инвентарь)</v>
          </cell>
          <cell r="AE109">
            <v>3.2520325203252036E-2</v>
          </cell>
        </row>
        <row r="110">
          <cell r="N110" t="str">
            <v>Хоз.товары (дезинфицирующие, моющие средства)</v>
          </cell>
          <cell r="S110">
            <v>4.0650406504065045E-3</v>
          </cell>
          <cell r="Z110" t="str">
            <v>Хоз.товары (дезинфицирующие, моющие средства)</v>
          </cell>
          <cell r="AE110">
            <v>4.0650406504065045E-3</v>
          </cell>
        </row>
        <row r="111">
          <cell r="N111" t="str">
            <v>Канцеллярские товары</v>
          </cell>
          <cell r="S111">
            <v>8.130081300813009E-3</v>
          </cell>
          <cell r="Z111" t="str">
            <v>Канцеллярские товары</v>
          </cell>
          <cell r="AE111">
            <v>8.130081300813009E-3</v>
          </cell>
        </row>
        <row r="112">
          <cell r="N112" t="str">
            <v>Столовая посуда</v>
          </cell>
          <cell r="S112">
            <v>4.0650406504065045E-3</v>
          </cell>
          <cell r="Z112" t="str">
            <v>Столовая посуда</v>
          </cell>
          <cell r="AE112">
            <v>4.0650406504065045E-3</v>
          </cell>
        </row>
        <row r="113">
          <cell r="N113" t="str">
            <v>Строительные материалы</v>
          </cell>
          <cell r="S113">
            <v>4.0650406504065045E-3</v>
          </cell>
          <cell r="Z113" t="str">
            <v>Строительные материалы</v>
          </cell>
          <cell r="AE113">
            <v>4.0650406504065045E-3</v>
          </cell>
        </row>
        <row r="114">
          <cell r="N114" t="str">
            <v>Прочие материальные запасы</v>
          </cell>
          <cell r="S114">
            <v>4.0650406504065045E-3</v>
          </cell>
          <cell r="Z114" t="str">
            <v>Прочие материальные запасы</v>
          </cell>
          <cell r="AE114">
            <v>4.0650406504065045E-3</v>
          </cell>
        </row>
        <row r="115">
          <cell r="N115" t="str">
            <v>Продукты питания</v>
          </cell>
          <cell r="S115">
            <v>4.0650406504065045E-3</v>
          </cell>
          <cell r="Z115" t="str">
            <v>Продукты питания</v>
          </cell>
          <cell r="AE115">
            <v>4.0650406504065045E-3</v>
          </cell>
        </row>
      </sheetData>
      <sheetData sheetId="2">
        <row r="8">
          <cell r="G8">
            <v>13.8031007751938</v>
          </cell>
        </row>
      </sheetData>
      <sheetData sheetId="3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НН физ.спорт ДЮСШ"/>
      <sheetName val="расчет гто"/>
      <sheetName val="расчет"/>
      <sheetName val="Для ФУ "/>
      <sheetName val="ИТОГО БНЗ"/>
    </sheetNames>
    <sheetDataSet>
      <sheetData sheetId="0"/>
      <sheetData sheetId="1"/>
      <sheetData sheetId="2">
        <row r="8">
          <cell r="G8">
            <v>0.14392947033764322</v>
          </cell>
        </row>
        <row r="10">
          <cell r="G10">
            <v>0</v>
          </cell>
        </row>
        <row r="11">
          <cell r="G11">
            <v>0</v>
          </cell>
        </row>
        <row r="54">
          <cell r="S54">
            <v>0</v>
          </cell>
        </row>
        <row r="55">
          <cell r="S55">
            <v>0</v>
          </cell>
        </row>
        <row r="56">
          <cell r="S56">
            <v>0</v>
          </cell>
        </row>
        <row r="57">
          <cell r="S57">
            <v>0</v>
          </cell>
        </row>
        <row r="58">
          <cell r="S58">
            <v>0</v>
          </cell>
        </row>
        <row r="59">
          <cell r="S59">
            <v>0</v>
          </cell>
        </row>
        <row r="60">
          <cell r="S60" t="e">
            <v>#DIV/0!</v>
          </cell>
        </row>
        <row r="61">
          <cell r="S61" t="e">
            <v>#DIV/0!</v>
          </cell>
        </row>
        <row r="62">
          <cell r="S62" t="e">
            <v>#DIV/0!</v>
          </cell>
        </row>
        <row r="63">
          <cell r="S63" t="e">
            <v>#DIV/0!</v>
          </cell>
        </row>
      </sheetData>
      <sheetData sheetId="3">
        <row r="5">
          <cell r="B5">
            <v>48.29783225806451</v>
          </cell>
        </row>
      </sheetData>
      <sheetData sheetId="4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НН физ.спорт ДЮСШ"/>
      <sheetName val="расчет гто"/>
      <sheetName val="расчет"/>
      <sheetName val="Для ФУ "/>
      <sheetName val="ИТОГО БН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0.79998168889431442"/>
  </sheetPr>
  <dimension ref="A1:G35"/>
  <sheetViews>
    <sheetView tabSelected="1" view="pageBreakPreview" zoomScale="90" zoomScaleNormal="90" zoomScaleSheetLayoutView="90" workbookViewId="0">
      <selection activeCell="B10" sqref="B10"/>
    </sheetView>
  </sheetViews>
  <sheetFormatPr defaultRowHeight="15"/>
  <cols>
    <col min="1" max="1" width="45.28515625" style="310" customWidth="1"/>
    <col min="2" max="2" width="16.140625" style="1" customWidth="1"/>
    <col min="3" max="3" width="20" style="1" customWidth="1"/>
    <col min="4" max="4" width="21.5703125" style="1" customWidth="1"/>
    <col min="5" max="5" width="16.85546875" style="1" customWidth="1"/>
    <col min="6" max="6" width="24.7109375" style="1" customWidth="1"/>
    <col min="7" max="7" width="15.28515625" style="1" customWidth="1"/>
    <col min="8" max="8" width="9.140625" style="1"/>
    <col min="9" max="9" width="18.140625" style="1" customWidth="1"/>
    <col min="10" max="16384" width="9.140625" style="1"/>
  </cols>
  <sheetData>
    <row r="1" spans="1:7" ht="105">
      <c r="F1" s="2" t="s">
        <v>202</v>
      </c>
    </row>
    <row r="3" spans="1:7" ht="45" customHeight="1">
      <c r="A3" s="349" t="s">
        <v>33</v>
      </c>
      <c r="B3" s="349"/>
      <c r="C3" s="349"/>
      <c r="D3" s="349"/>
      <c r="E3" s="349"/>
      <c r="F3" s="349"/>
    </row>
    <row r="5" spans="1:7" ht="131.25">
      <c r="A5" s="311" t="s">
        <v>0</v>
      </c>
      <c r="B5" s="3" t="s">
        <v>1</v>
      </c>
      <c r="C5" s="3" t="s">
        <v>2</v>
      </c>
      <c r="D5" s="3" t="s">
        <v>3</v>
      </c>
      <c r="E5" s="3" t="s">
        <v>4</v>
      </c>
      <c r="F5" s="3" t="s">
        <v>5</v>
      </c>
    </row>
    <row r="6" spans="1:7" ht="18.75">
      <c r="A6" s="312"/>
      <c r="B6" s="4"/>
      <c r="C6" s="3" t="s">
        <v>6</v>
      </c>
      <c r="D6" s="3" t="s">
        <v>6</v>
      </c>
      <c r="E6" s="3" t="s">
        <v>6</v>
      </c>
      <c r="F6" s="3" t="s">
        <v>6</v>
      </c>
    </row>
    <row r="7" spans="1:7" ht="78" customHeight="1">
      <c r="A7" s="313" t="s">
        <v>140</v>
      </c>
      <c r="B7" s="5" t="s">
        <v>7</v>
      </c>
      <c r="C7" s="214">
        <f>'[1]Для ФУ '!$L$6</f>
        <v>211.21296338845613</v>
      </c>
      <c r="D7" s="215">
        <f>'[1]Для ФУ '!$B$6</f>
        <v>86.88259438587896</v>
      </c>
      <c r="E7" s="215">
        <f>'[1]Для ФУ '!$E$6</f>
        <v>17.589722330238086</v>
      </c>
      <c r="F7" s="215">
        <f>'[1]Для ФУ '!$F$6</f>
        <v>6.8148306334101072</v>
      </c>
      <c r="G7" s="1" t="s">
        <v>8</v>
      </c>
    </row>
    <row r="8" spans="1:7" ht="56.25">
      <c r="A8" s="313" t="s">
        <v>142</v>
      </c>
      <c r="B8" s="5" t="s">
        <v>7</v>
      </c>
      <c r="C8" s="214">
        <f>'[2]для фу '!L5</f>
        <v>208.86558358230224</v>
      </c>
      <c r="D8" s="215">
        <f>'[2]для фу '!B5</f>
        <v>111.5821018599483</v>
      </c>
      <c r="E8" s="215">
        <f>'[2]для фу '!E5</f>
        <v>9.1497523946869528</v>
      </c>
      <c r="F8" s="215">
        <f>'[2]для фу '!F5</f>
        <v>2.9212558874894157</v>
      </c>
      <c r="G8" t="s">
        <v>9</v>
      </c>
    </row>
    <row r="9" spans="1:7" ht="56.25">
      <c r="A9" s="313" t="s">
        <v>143</v>
      </c>
      <c r="B9" s="5" t="s">
        <v>7</v>
      </c>
      <c r="C9" s="214">
        <f>'[2]для фу '!L6</f>
        <v>204.69449923407916</v>
      </c>
      <c r="D9" s="215">
        <f>'[2]для фу '!B6</f>
        <v>135.57427879915377</v>
      </c>
      <c r="E9" s="215">
        <f>'[2]для фу '!E6</f>
        <v>9.1497523946869528</v>
      </c>
      <c r="F9" s="215">
        <f>'[2]для фу '!F6</f>
        <v>2.9212558874894157</v>
      </c>
      <c r="G9" t="s">
        <v>10</v>
      </c>
    </row>
    <row r="10" spans="1:7" ht="56.25">
      <c r="A10" s="313" t="s">
        <v>144</v>
      </c>
      <c r="B10" s="5" t="s">
        <v>7</v>
      </c>
      <c r="C10" s="214">
        <f>'[2]для фу '!L7</f>
        <v>205.43332230184961</v>
      </c>
      <c r="D10" s="215">
        <f>'[2]для фу '!B7</f>
        <v>135.5742787991538</v>
      </c>
      <c r="E10" s="215">
        <f>'[2]для фу '!E7</f>
        <v>9.1497523946869528</v>
      </c>
      <c r="F10" s="215">
        <f>'[2]для фу '!F7</f>
        <v>2.9212558874894157</v>
      </c>
      <c r="G10" t="s">
        <v>11</v>
      </c>
    </row>
    <row r="11" spans="1:7" ht="56.25">
      <c r="A11" s="313" t="s">
        <v>145</v>
      </c>
      <c r="B11" s="5" t="s">
        <v>7</v>
      </c>
      <c r="C11" s="214">
        <f>'[2]для фу '!L8</f>
        <v>204.68618321483731</v>
      </c>
      <c r="D11" s="215">
        <f>'[2]для фу '!B8</f>
        <v>135.57427879915377</v>
      </c>
      <c r="E11" s="215">
        <f>'[2]для фу '!E8</f>
        <v>9.1497523946869528</v>
      </c>
      <c r="F11" s="215">
        <f>'[2]для фу '!F8</f>
        <v>2.9212558874894157</v>
      </c>
      <c r="G11" t="s">
        <v>12</v>
      </c>
    </row>
    <row r="12" spans="1:7" ht="56.25">
      <c r="A12" s="313" t="s">
        <v>146</v>
      </c>
      <c r="B12" s="5" t="s">
        <v>7</v>
      </c>
      <c r="C12" s="214">
        <f>'[2]для фу '!L9</f>
        <v>217.60797977055682</v>
      </c>
      <c r="D12" s="215">
        <f>'[2]для фу '!B9</f>
        <v>148.51288690507985</v>
      </c>
      <c r="E12" s="215">
        <f>'[2]для фу '!E9</f>
        <v>9.1497523946869528</v>
      </c>
      <c r="F12" s="215">
        <f>'[2]для фу '!F9</f>
        <v>2.9212558874894157</v>
      </c>
      <c r="G12" t="s">
        <v>13</v>
      </c>
    </row>
    <row r="13" spans="1:7" ht="56.25">
      <c r="A13" s="313" t="s">
        <v>147</v>
      </c>
      <c r="B13" s="5" t="s">
        <v>7</v>
      </c>
      <c r="C13" s="214">
        <f>'[2]для фу '!L10</f>
        <v>206.74920794831078</v>
      </c>
      <c r="D13" s="215">
        <f>'[2]для фу '!B10</f>
        <v>135.57427879915377</v>
      </c>
      <c r="E13" s="215">
        <f>'[2]для фу '!E10</f>
        <v>9.1497523946869528</v>
      </c>
      <c r="F13" s="215">
        <f>'[2]для фу '!F10</f>
        <v>2.9212558874894157</v>
      </c>
      <c r="G13" t="s">
        <v>14</v>
      </c>
    </row>
    <row r="14" spans="1:7" ht="94.5" customHeight="1">
      <c r="A14" s="313" t="s">
        <v>148</v>
      </c>
      <c r="B14" s="5" t="s">
        <v>7</v>
      </c>
      <c r="C14" s="214">
        <f>'[5]ИТОГО БНЗ'!$L$6</f>
        <v>25.14189552977534</v>
      </c>
      <c r="D14" s="215">
        <f>'[5]ИТОГО БНЗ'!$B$6</f>
        <v>25.14189552977534</v>
      </c>
      <c r="E14" s="215">
        <f>'[3]для ФУ '!E6</f>
        <v>0</v>
      </c>
      <c r="F14" s="215">
        <f>'[3]для ФУ '!F6</f>
        <v>0</v>
      </c>
      <c r="G14" s="1" t="s">
        <v>32</v>
      </c>
    </row>
    <row r="15" spans="1:7" ht="75">
      <c r="A15" s="313" t="s">
        <v>149</v>
      </c>
      <c r="B15" s="5" t="s">
        <v>15</v>
      </c>
      <c r="C15" s="214">
        <f>'[4]ИТОГО БНЗ'!$L7</f>
        <v>106181.9715499008</v>
      </c>
      <c r="D15" s="214">
        <f>'[4]ИТОГО БНЗ'!$B7</f>
        <v>55958.002801786402</v>
      </c>
      <c r="E15" s="214">
        <f>'[4]ИТОГО БНЗ'!$E7</f>
        <v>7832.2352115809881</v>
      </c>
      <c r="F15" s="214">
        <f>'[4]ИТОГО БНЗ'!$F7</f>
        <v>1506.7501659751035</v>
      </c>
      <c r="G15" s="1" t="s">
        <v>16</v>
      </c>
    </row>
    <row r="16" spans="1:7" ht="75">
      <c r="A16" s="313" t="s">
        <v>150</v>
      </c>
      <c r="B16" s="5" t="s">
        <v>15</v>
      </c>
      <c r="C16" s="214">
        <f>'[4]ИТОГО БНЗ'!$L8</f>
        <v>108109.98856783901</v>
      </c>
      <c r="D16" s="214">
        <f>'[4]ИТОГО БНЗ'!$B8</f>
        <v>58062.339872916113</v>
      </c>
      <c r="E16" s="214">
        <f>'[4]ИТОГО БНЗ'!$E8</f>
        <v>7832.2352115809899</v>
      </c>
      <c r="F16" s="214">
        <f>'[4]ИТОГО БНЗ'!$F8</f>
        <v>1506.7501659751035</v>
      </c>
      <c r="G16" s="1" t="s">
        <v>17</v>
      </c>
    </row>
    <row r="17" spans="1:7" s="217" customFormat="1" ht="75">
      <c r="A17" s="313" t="s">
        <v>151</v>
      </c>
      <c r="B17" s="5" t="s">
        <v>15</v>
      </c>
      <c r="C17" s="214">
        <f>'[4]ИТОГО БНЗ'!$L9</f>
        <v>108387.16837593245</v>
      </c>
      <c r="D17" s="214">
        <f>'[4]ИТОГО БНЗ'!$B9</f>
        <v>58062.339872916098</v>
      </c>
      <c r="E17" s="214">
        <f>'[4]ИТОГО БНЗ'!$E9</f>
        <v>7832.2352115809881</v>
      </c>
      <c r="F17" s="214">
        <f>'[4]ИТОГО БНЗ'!$F9</f>
        <v>1506.7501659751035</v>
      </c>
      <c r="G17" s="217" t="s">
        <v>18</v>
      </c>
    </row>
    <row r="18" spans="1:7" s="217" customFormat="1" ht="75">
      <c r="A18" s="313" t="s">
        <v>152</v>
      </c>
      <c r="B18" s="5" t="s">
        <v>15</v>
      </c>
      <c r="C18" s="214">
        <f>'[23]ИТОГО БНЗ'!$L$7</f>
        <v>277833.14458333264</v>
      </c>
      <c r="D18" s="214">
        <f>'[23]ИТОГО БНЗ'!$B$7</f>
        <v>222916.6666666666</v>
      </c>
      <c r="E18" s="284">
        <f>'[23]ИТОГО БНЗ'!$E$7</f>
        <v>0</v>
      </c>
      <c r="F18" s="284">
        <f>'[23]ИТОГО БНЗ'!$F$7</f>
        <v>0</v>
      </c>
      <c r="G18" s="217" t="s">
        <v>19</v>
      </c>
    </row>
    <row r="19" spans="1:7" s="219" customFormat="1" ht="75" hidden="1">
      <c r="A19" s="339" t="s">
        <v>153</v>
      </c>
      <c r="B19" s="218" t="s">
        <v>15</v>
      </c>
      <c r="G19" s="219" t="s">
        <v>20</v>
      </c>
    </row>
    <row r="20" spans="1:7" ht="75">
      <c r="A20" s="313" t="s">
        <v>154</v>
      </c>
      <c r="B20" s="5" t="s">
        <v>15</v>
      </c>
      <c r="C20" s="625">
        <f>'[4]ИТОГО БНЗ'!$L$10</f>
        <v>82303.83565034614</v>
      </c>
      <c r="D20" s="626">
        <f>'[4]ИТОГО БНЗ'!$B$10</f>
        <v>67984.816198915578</v>
      </c>
      <c r="E20" s="627">
        <f>'[4]ИТОГО БНЗ'!E11</f>
        <v>0</v>
      </c>
      <c r="F20" s="627">
        <f>'[4]ИТОГО БНЗ'!$F$10</f>
        <v>1506.7501659751035</v>
      </c>
      <c r="G20" s="233" t="s">
        <v>21</v>
      </c>
    </row>
    <row r="21" spans="1:7" ht="84" customHeight="1">
      <c r="A21" s="313" t="s">
        <v>155</v>
      </c>
      <c r="B21" s="5" t="s">
        <v>15</v>
      </c>
      <c r="C21" s="625">
        <f>'[4]ИТОГО БНЗ'!$L$10</f>
        <v>82303.83565034614</v>
      </c>
      <c r="D21" s="626">
        <f>'[4]ИТОГО БНЗ'!$B$10</f>
        <v>67984.816198915578</v>
      </c>
      <c r="E21" s="627">
        <f>'[4]ИТОГО БНЗ'!E12</f>
        <v>0</v>
      </c>
      <c r="F21" s="627">
        <f>'[4]ИТОГО БНЗ'!$F$10</f>
        <v>1506.7501659751035</v>
      </c>
      <c r="G21" s="1" t="s">
        <v>22</v>
      </c>
    </row>
    <row r="22" spans="1:7" ht="96.75" customHeight="1">
      <c r="A22" s="314" t="s">
        <v>191</v>
      </c>
      <c r="B22" s="283" t="s">
        <v>15</v>
      </c>
      <c r="C22" s="628">
        <f>'[5]ИТОГО БНЗ'!$L$10</f>
        <v>97345.779232387358</v>
      </c>
      <c r="D22" s="629">
        <f>'[5]ИТОГО БНЗ'!$B$10</f>
        <v>80591.761390319909</v>
      </c>
      <c r="E22" s="627">
        <f>'[5]ИТОГО БНЗ'!$E$10</f>
        <v>0</v>
      </c>
      <c r="F22" s="627">
        <f>'[5]ИТОГО БНЗ'!$F$10</f>
        <v>0</v>
      </c>
      <c r="G22" s="1" t="s">
        <v>192</v>
      </c>
    </row>
    <row r="23" spans="1:7" s="217" customFormat="1" ht="91.5" customHeight="1">
      <c r="A23" s="313" t="s">
        <v>156</v>
      </c>
      <c r="B23" s="5" t="s">
        <v>15</v>
      </c>
      <c r="C23" s="214">
        <f>'[4]ИТОГО БНЗ'!$L$11</f>
        <v>62221.498941944214</v>
      </c>
      <c r="D23" s="215">
        <f>'[4]ИТОГО БНЗ'!$B$11</f>
        <v>51422.784380733756</v>
      </c>
      <c r="E23" s="285">
        <f>'[4]ИТОГО БНЗ'!E11</f>
        <v>0</v>
      </c>
      <c r="F23" s="285">
        <f>'[4]ИТОГО БНЗ'!F11</f>
        <v>0</v>
      </c>
      <c r="G23" s="217" t="s">
        <v>23</v>
      </c>
    </row>
    <row r="24" spans="1:7" s="217" customFormat="1" ht="75">
      <c r="A24" s="313" t="s">
        <v>157</v>
      </c>
      <c r="B24" s="5" t="s">
        <v>15</v>
      </c>
      <c r="C24" s="214">
        <f>'[4]ИТОГО БНЗ'!$L$11</f>
        <v>62221.498941944214</v>
      </c>
      <c r="D24" s="215">
        <f>'[4]ИТОГО БНЗ'!$B$11</f>
        <v>51422.784380733756</v>
      </c>
      <c r="E24" s="285">
        <f>'[4]ИТОГО БНЗ'!E12</f>
        <v>0</v>
      </c>
      <c r="F24" s="285">
        <f>'[4]ИТОГО БНЗ'!F12</f>
        <v>0</v>
      </c>
      <c r="G24" s="217" t="s">
        <v>24</v>
      </c>
    </row>
    <row r="25" spans="1:7" ht="93.75" hidden="1">
      <c r="A25" s="313" t="s">
        <v>133</v>
      </c>
      <c r="B25" s="5" t="s">
        <v>15</v>
      </c>
      <c r="C25" s="234"/>
      <c r="D25" s="216"/>
      <c r="E25" s="216"/>
      <c r="F25" s="216"/>
      <c r="G25" s="1" t="s">
        <v>25</v>
      </c>
    </row>
    <row r="26" spans="1:7" s="217" customFormat="1" ht="56.25">
      <c r="A26" s="313" t="s">
        <v>158</v>
      </c>
      <c r="B26" s="5" t="s">
        <v>15</v>
      </c>
      <c r="C26" s="214">
        <f>'[5]ИТОГО БНЗ'!$L$5</f>
        <v>64159.174703022007</v>
      </c>
      <c r="D26" s="214">
        <f>'[5]ИТОГО БНЗ'!$B$5</f>
        <v>12552.080719999807</v>
      </c>
      <c r="E26" s="215">
        <f>'[5]ИТОГО БНЗ'!$E$5</f>
        <v>10904.429581066792</v>
      </c>
      <c r="F26" s="215">
        <f>'[5]ИТОГО БНЗ'!$F$5</f>
        <v>1409.1424408014573</v>
      </c>
      <c r="G26" s="217" t="s">
        <v>26</v>
      </c>
    </row>
    <row r="27" spans="1:7" s="217" customFormat="1" ht="112.5" customHeight="1">
      <c r="A27" s="313" t="s">
        <v>159</v>
      </c>
      <c r="B27" s="5" t="s">
        <v>15</v>
      </c>
      <c r="C27" s="214">
        <f>'[6]ИТОГО БНЗ'!L11</f>
        <v>133797.27019414547</v>
      </c>
      <c r="D27" s="215">
        <f>'[6]ИТОГО БНЗ'!B11</f>
        <v>69185.891666666721</v>
      </c>
      <c r="E27" s="215">
        <f>'[6]ИТОГО БНЗ'!E11</f>
        <v>11876.290104711608</v>
      </c>
      <c r="F27" s="215">
        <f>'[6]ИТОГО БНЗ'!F11</f>
        <v>1528.8052094240838</v>
      </c>
      <c r="G27" s="217" t="s">
        <v>27</v>
      </c>
    </row>
    <row r="28" spans="1:7" s="217" customFormat="1" ht="56.25">
      <c r="A28" s="313" t="s">
        <v>160</v>
      </c>
      <c r="B28" s="5" t="s">
        <v>15</v>
      </c>
      <c r="C28" s="214">
        <f>'[6]ИТОГО БНЗ'!L12</f>
        <v>95745.862426754597</v>
      </c>
      <c r="D28" s="215">
        <f>'[6]ИТОГО БНЗ'!B12</f>
        <v>25991.628333333338</v>
      </c>
      <c r="E28" s="215">
        <f>'[6]ИТОГО БНЗ'!E12</f>
        <v>11876.290104711608</v>
      </c>
      <c r="F28" s="215">
        <f>'[6]ИТОГО БНЗ'!F12</f>
        <v>1528.8052094240838</v>
      </c>
      <c r="G28" s="217" t="s">
        <v>28</v>
      </c>
    </row>
    <row r="29" spans="1:7" s="217" customFormat="1" ht="75">
      <c r="A29" s="313" t="s">
        <v>161</v>
      </c>
      <c r="B29" s="5" t="s">
        <v>15</v>
      </c>
      <c r="C29" s="214">
        <f>'[15]для ФУ'!$L$5</f>
        <v>134230.42270782049</v>
      </c>
      <c r="D29" s="214">
        <f>'[15]для ФУ'!$B$5</f>
        <v>72579.378205128189</v>
      </c>
      <c r="E29" s="214">
        <f>'[15]для ФУ'!$E$5</f>
        <v>8299.2494230769207</v>
      </c>
      <c r="F29" s="214">
        <f>'[15]для ФУ'!$F$5</f>
        <v>2368.0281249999998</v>
      </c>
      <c r="G29" s="217" t="s">
        <v>29</v>
      </c>
    </row>
    <row r="30" spans="1:7" s="217" customFormat="1" ht="75">
      <c r="A30" s="313" t="s">
        <v>162</v>
      </c>
      <c r="B30" s="5" t="s">
        <v>15</v>
      </c>
      <c r="C30" s="214">
        <f>'[7]для ФУ'!$L6</f>
        <v>118802.71784599913</v>
      </c>
      <c r="D30" s="214">
        <f>'[7]для ФУ'!$B6</f>
        <v>65752.286289088574</v>
      </c>
      <c r="E30" s="214">
        <f>'[7]для ФУ'!$E6</f>
        <v>5459.5418699186903</v>
      </c>
      <c r="F30" s="214">
        <f>'[7]для ФУ'!$F6</f>
        <v>1934.187235772358</v>
      </c>
      <c r="G30" s="217" t="s">
        <v>30</v>
      </c>
    </row>
    <row r="31" spans="1:7" s="217" customFormat="1" ht="37.5">
      <c r="A31" s="313" t="s">
        <v>163</v>
      </c>
      <c r="B31" s="5" t="s">
        <v>15</v>
      </c>
      <c r="C31" s="214">
        <f>'[7]для ФУ'!$L7</f>
        <v>112308.32746747966</v>
      </c>
      <c r="D31" s="214">
        <f>'[7]для ФУ'!$B7</f>
        <v>38107.317073170729</v>
      </c>
      <c r="E31" s="214">
        <f>'[7]для ФУ'!$E7</f>
        <v>5459.5418699186903</v>
      </c>
      <c r="F31" s="214">
        <f>'[7]для ФУ'!$F7</f>
        <v>1934.187235772358</v>
      </c>
      <c r="G31" s="217" t="s">
        <v>31</v>
      </c>
    </row>
    <row r="32" spans="1:7" ht="56.25">
      <c r="A32" s="313" t="s">
        <v>165</v>
      </c>
      <c r="B32" s="5" t="s">
        <v>15</v>
      </c>
      <c r="C32" s="635">
        <v>23611</v>
      </c>
      <c r="D32" s="216"/>
      <c r="E32" s="216"/>
      <c r="F32" s="216"/>
      <c r="G32" s="1" t="s">
        <v>34</v>
      </c>
    </row>
    <row r="33" spans="1:7" ht="56.25">
      <c r="A33" s="313" t="s">
        <v>164</v>
      </c>
      <c r="B33" s="5" t="s">
        <v>15</v>
      </c>
      <c r="C33" s="216">
        <v>278.7</v>
      </c>
      <c r="D33" s="216"/>
      <c r="E33" s="216"/>
      <c r="F33" s="216"/>
      <c r="G33" s="1" t="s">
        <v>35</v>
      </c>
    </row>
    <row r="34" spans="1:7" ht="75">
      <c r="A34" s="313" t="s">
        <v>141</v>
      </c>
      <c r="B34" s="5" t="s">
        <v>7</v>
      </c>
      <c r="C34" s="214">
        <f>'[1]Для ФУ '!L5</f>
        <v>211.01522985579888</v>
      </c>
      <c r="D34" s="215">
        <f>'[1]Для ФУ '!B5</f>
        <v>48.820501855947121</v>
      </c>
      <c r="E34" s="215">
        <f>'[1]Для ФУ '!E5</f>
        <v>17.589722330238086</v>
      </c>
      <c r="F34" s="215">
        <f>'[1]Для ФУ '!F5</f>
        <v>6.8148306334101072</v>
      </c>
      <c r="G34" s="233" t="s">
        <v>134</v>
      </c>
    </row>
    <row r="35" spans="1:7" ht="86.25" customHeight="1">
      <c r="A35" s="314" t="s">
        <v>200</v>
      </c>
      <c r="B35" s="283" t="s">
        <v>15</v>
      </c>
      <c r="C35" s="214">
        <f>'[1]Для ФУ '!$L$7</f>
        <v>20668.869523529676</v>
      </c>
      <c r="D35" s="215">
        <f>'[1]Для ФУ '!$B$7</f>
        <v>17193.52353802817</v>
      </c>
      <c r="E35" s="215">
        <f>'[1]Для ФУ '!$E$7</f>
        <v>17.589722330238086</v>
      </c>
      <c r="F35" s="215">
        <f>'[1]Для ФУ '!$F$7</f>
        <v>6.8148306334101072</v>
      </c>
      <c r="G35" s="302" t="s">
        <v>198</v>
      </c>
    </row>
  </sheetData>
  <mergeCells count="1">
    <mergeCell ref="A3:F3"/>
  </mergeCells>
  <pageMargins left="0.70866141732283472" right="0.51181102362204722" top="0.74803149606299213" bottom="0.55118110236220474" header="0" footer="0"/>
  <pageSetup paperSize="9" scale="6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CE113"/>
  <sheetViews>
    <sheetView view="pageBreakPreview" zoomScale="80" zoomScaleNormal="80" zoomScaleSheetLayoutView="80" zoomScalePageLayoutView="85" workbookViewId="0">
      <pane ySplit="10" topLeftCell="A11" activePane="bottomLeft" state="frozen"/>
      <selection activeCell="A12" sqref="A12:A143"/>
      <selection pane="bottomLeft" activeCell="M27" sqref="M27"/>
    </sheetView>
  </sheetViews>
  <sheetFormatPr defaultColWidth="8.85546875" defaultRowHeight="15" outlineLevelRow="2"/>
  <cols>
    <col min="1" max="1" width="19.7109375" style="7" customWidth="1"/>
    <col min="2" max="2" width="21.7109375" style="7" customWidth="1"/>
    <col min="3" max="3" width="41.5703125" style="7" customWidth="1"/>
    <col min="4" max="4" width="11.5703125" style="7" customWidth="1"/>
    <col min="5" max="5" width="10.85546875" style="7" customWidth="1"/>
    <col min="6" max="6" width="14" style="7" hidden="1" customWidth="1"/>
    <col min="7" max="7" width="14.85546875" style="8" hidden="1" customWidth="1"/>
    <col min="8" max="8" width="16" style="7" customWidth="1"/>
    <col min="9" max="24" width="8.85546875" style="7" customWidth="1"/>
    <col min="25" max="16384" width="8.85546875" style="7"/>
  </cols>
  <sheetData>
    <row r="1" spans="1:8" hidden="1"/>
    <row r="2" spans="1:8" ht="69.75" hidden="1" customHeight="1">
      <c r="H2" s="344" t="s">
        <v>36</v>
      </c>
    </row>
    <row r="3" spans="1:8" hidden="1"/>
    <row r="4" spans="1:8" s="9" customFormat="1" ht="18.75" hidden="1" customHeight="1"/>
    <row r="5" spans="1:8" s="9" customFormat="1" ht="38.25" hidden="1" customHeight="1">
      <c r="B5" s="359" t="s">
        <v>37</v>
      </c>
      <c r="C5" s="359"/>
      <c r="D5" s="359"/>
      <c r="E5" s="359"/>
      <c r="F5" s="359"/>
      <c r="G5" s="359"/>
      <c r="H5" s="359"/>
    </row>
    <row r="6" spans="1:8" s="9" customFormat="1" ht="19.5" hidden="1" customHeight="1"/>
    <row r="7" spans="1:8" s="6" customFormat="1" ht="19.5" hidden="1" customHeight="1"/>
    <row r="8" spans="1:8" s="6" customFormat="1" ht="19.5" hidden="1" customHeight="1"/>
    <row r="9" spans="1:8" s="6" customFormat="1" hidden="1"/>
    <row r="10" spans="1:8" ht="90" customHeight="1">
      <c r="A10" s="270" t="s">
        <v>38</v>
      </c>
      <c r="B10" s="270" t="s">
        <v>39</v>
      </c>
      <c r="C10" s="270" t="s">
        <v>40</v>
      </c>
      <c r="D10" s="433" t="s">
        <v>41</v>
      </c>
      <c r="E10" s="433"/>
      <c r="F10" s="270" t="s">
        <v>44</v>
      </c>
      <c r="G10" s="230" t="s">
        <v>43</v>
      </c>
      <c r="H10" s="270" t="s">
        <v>44</v>
      </c>
    </row>
    <row r="11" spans="1:8">
      <c r="A11" s="177">
        <v>1</v>
      </c>
      <c r="B11" s="177">
        <v>2</v>
      </c>
      <c r="C11" s="230">
        <v>3</v>
      </c>
      <c r="D11" s="383">
        <v>4</v>
      </c>
      <c r="E11" s="383"/>
      <c r="F11" s="230">
        <v>5</v>
      </c>
      <c r="G11" s="230">
        <v>6</v>
      </c>
      <c r="H11" s="230">
        <v>5</v>
      </c>
    </row>
    <row r="12" spans="1:8" ht="18.75">
      <c r="A12" s="352" t="s">
        <v>86</v>
      </c>
      <c r="B12" s="352" t="s">
        <v>173</v>
      </c>
      <c r="C12" s="385" t="s">
        <v>46</v>
      </c>
      <c r="D12" s="431"/>
      <c r="E12" s="431"/>
      <c r="F12" s="431"/>
      <c r="G12" s="431"/>
      <c r="H12" s="431"/>
    </row>
    <row r="13" spans="1:8">
      <c r="A13" s="352"/>
      <c r="B13" s="352"/>
      <c r="C13" s="430" t="s">
        <v>47</v>
      </c>
      <c r="D13" s="426"/>
      <c r="E13" s="426"/>
      <c r="F13" s="426"/>
      <c r="G13" s="426"/>
      <c r="H13" s="426"/>
    </row>
    <row r="14" spans="1:8" ht="15" customHeight="1" outlineLevel="1">
      <c r="A14" s="352"/>
      <c r="B14" s="352"/>
      <c r="C14" s="179" t="str">
        <f>'[2]расчет по направ'!$B11</f>
        <v>Педагог дополнительного образования</v>
      </c>
      <c r="D14" s="378" t="s">
        <v>83</v>
      </c>
      <c r="E14" s="378"/>
      <c r="F14" s="187" t="e">
        <f>D14*1776.4</f>
        <v>#VALUE!</v>
      </c>
      <c r="G14" s="187">
        <v>2604</v>
      </c>
      <c r="H14" s="266">
        <f>'[2]расчет по направ'!G11</f>
        <v>0.21693125990491283</v>
      </c>
    </row>
    <row r="15" spans="1:8" outlineLevel="1">
      <c r="A15" s="352"/>
      <c r="B15" s="352"/>
      <c r="C15" s="179" t="str">
        <f>'[2]расчет по направ'!$B12</f>
        <v>Методист</v>
      </c>
      <c r="D15" s="378" t="s">
        <v>83</v>
      </c>
      <c r="E15" s="378"/>
      <c r="F15" s="187" t="e">
        <f>D15*1776.4</f>
        <v>#VALUE!</v>
      </c>
      <c r="G15" s="187">
        <f>G14</f>
        <v>2604</v>
      </c>
      <c r="H15" s="266">
        <f>'[2]расчет по направ'!G12</f>
        <v>3.521380186282811E-2</v>
      </c>
    </row>
    <row r="16" spans="1:8" outlineLevel="1">
      <c r="A16" s="352"/>
      <c r="B16" s="352"/>
      <c r="C16" s="179" t="str">
        <f>'[2]расчет по направ'!$B13</f>
        <v>Педагог-психолог</v>
      </c>
      <c r="D16" s="378" t="s">
        <v>83</v>
      </c>
      <c r="E16" s="378"/>
      <c r="F16" s="187" t="e">
        <f>D16*1776.4</f>
        <v>#VALUE!</v>
      </c>
      <c r="G16" s="187">
        <f>G14</f>
        <v>2604</v>
      </c>
      <c r="H16" s="266">
        <f>'[2]расчет по направ'!G13</f>
        <v>1.1737933954276039E-2</v>
      </c>
    </row>
    <row r="17" spans="1:8" outlineLevel="1">
      <c r="A17" s="352"/>
      <c r="B17" s="352"/>
      <c r="C17" s="179" t="str">
        <f>'[2]расчет по направ'!$B14</f>
        <v>Педагог-организатор</v>
      </c>
      <c r="D17" s="378" t="s">
        <v>83</v>
      </c>
      <c r="E17" s="378"/>
      <c r="F17" s="187" t="e">
        <f>D17*1776.4</f>
        <v>#VALUE!</v>
      </c>
      <c r="G17" s="187">
        <f>G14</f>
        <v>2604</v>
      </c>
      <c r="H17" s="266">
        <f>'[2]расчет по направ'!G14</f>
        <v>1.1737933954276039E-2</v>
      </c>
    </row>
    <row r="18" spans="1:8" outlineLevel="1">
      <c r="A18" s="352"/>
      <c r="B18" s="352"/>
      <c r="C18" s="179" t="str">
        <f>'[2]расчет по направ'!$B15</f>
        <v>Тьютор</v>
      </c>
      <c r="D18" s="378" t="s">
        <v>83</v>
      </c>
      <c r="E18" s="378"/>
      <c r="F18" s="187" t="e">
        <f>D18*1776.4</f>
        <v>#VALUE!</v>
      </c>
      <c r="G18" s="187">
        <f>G14</f>
        <v>2604</v>
      </c>
      <c r="H18" s="266">
        <f>'[2]расчет по направ'!G15</f>
        <v>0</v>
      </c>
    </row>
    <row r="19" spans="1:8">
      <c r="A19" s="352"/>
      <c r="B19" s="352"/>
      <c r="C19" s="379" t="s">
        <v>51</v>
      </c>
      <c r="D19" s="379"/>
      <c r="E19" s="379"/>
      <c r="F19" s="379"/>
      <c r="G19" s="379"/>
      <c r="H19" s="379"/>
    </row>
    <row r="20" spans="1:8" ht="15" customHeight="1" outlineLevel="2">
      <c r="A20" s="352"/>
      <c r="B20" s="352"/>
      <c r="C20" s="179" t="str">
        <f>'[2]расчет по направ'!B21</f>
        <v>Классные журналы</v>
      </c>
      <c r="D20" s="378" t="s">
        <v>52</v>
      </c>
      <c r="E20" s="378"/>
      <c r="F20" s="186">
        <v>1</v>
      </c>
      <c r="G20" s="187">
        <f>G14</f>
        <v>2604</v>
      </c>
      <c r="H20" s="266">
        <f>'[2]расчет по направ'!G21</f>
        <v>5.6116722783389455E-4</v>
      </c>
    </row>
    <row r="21" spans="1:8" outlineLevel="2">
      <c r="A21" s="352"/>
      <c r="B21" s="352"/>
      <c r="C21" s="179" t="str">
        <f>'[2]расчет по направ'!B22</f>
        <v>Бумага для офисной техники</v>
      </c>
      <c r="D21" s="378" t="s">
        <v>52</v>
      </c>
      <c r="E21" s="378"/>
      <c r="F21" s="186">
        <v>1</v>
      </c>
      <c r="G21" s="187">
        <f>G14</f>
        <v>2604</v>
      </c>
      <c r="H21" s="266">
        <f>'[2]расчет по направ'!G22</f>
        <v>2.8058361391694727E-4</v>
      </c>
    </row>
    <row r="22" spans="1:8" outlineLevel="2">
      <c r="A22" s="352"/>
      <c r="B22" s="352"/>
      <c r="C22" s="179" t="str">
        <f>'[2]расчет по направ'!B23</f>
        <v>Набор шариковых ручек</v>
      </c>
      <c r="D22" s="378" t="s">
        <v>52</v>
      </c>
      <c r="E22" s="378"/>
      <c r="F22" s="186">
        <v>1</v>
      </c>
      <c r="G22" s="187">
        <f>G14</f>
        <v>2604</v>
      </c>
      <c r="H22" s="266">
        <f>'[2]расчет по направ'!G23</f>
        <v>2.8058361391694727E-4</v>
      </c>
    </row>
    <row r="23" spans="1:8" outlineLevel="2">
      <c r="A23" s="352"/>
      <c r="B23" s="352"/>
      <c r="C23" s="179" t="str">
        <f>'[2]расчет по направ'!B24</f>
        <v>Стержень для ручек</v>
      </c>
      <c r="D23" s="378" t="s">
        <v>52</v>
      </c>
      <c r="E23" s="378"/>
      <c r="F23" s="186">
        <v>1</v>
      </c>
      <c r="G23" s="187">
        <f>G14</f>
        <v>2604</v>
      </c>
      <c r="H23" s="266">
        <f>'[2]расчет по направ'!G24</f>
        <v>2.8058361391694727E-4</v>
      </c>
    </row>
    <row r="24" spans="1:8" ht="15" customHeight="1" outlineLevel="2">
      <c r="A24" s="352"/>
      <c r="B24" s="352"/>
      <c r="C24" s="179" t="str">
        <f>'[2]расчет по направ'!B25</f>
        <v>Набор  для творчества (цветная бумага, цветной картон, клей)</v>
      </c>
      <c r="D24" s="378" t="s">
        <v>52</v>
      </c>
      <c r="E24" s="378"/>
      <c r="F24" s="186">
        <v>1</v>
      </c>
      <c r="G24" s="187">
        <f>G14</f>
        <v>2604</v>
      </c>
      <c r="H24" s="266">
        <f>'[2]расчет по направ'!G25</f>
        <v>2.8058361391694727E-4</v>
      </c>
    </row>
    <row r="25" spans="1:8" outlineLevel="2">
      <c r="A25" s="352"/>
      <c r="B25" s="352"/>
      <c r="C25" s="179" t="str">
        <f>'[2]расчет по направ'!B26</f>
        <v>Архивная папка</v>
      </c>
      <c r="D25" s="378" t="s">
        <v>52</v>
      </c>
      <c r="E25" s="378"/>
      <c r="F25" s="186">
        <v>2</v>
      </c>
      <c r="G25" s="187">
        <f>G14</f>
        <v>2604</v>
      </c>
      <c r="H25" s="266">
        <f>'[2]расчет по направ'!G26</f>
        <v>5.6116722783389455E-4</v>
      </c>
    </row>
    <row r="26" spans="1:8" ht="15.75" customHeight="1" outlineLevel="2">
      <c r="A26" s="352"/>
      <c r="B26" s="352"/>
      <c r="C26" s="179" t="str">
        <f>'[2]расчет по направ'!B27</f>
        <v>Скотч</v>
      </c>
      <c r="D26" s="378" t="s">
        <v>52</v>
      </c>
      <c r="E26" s="378"/>
      <c r="F26" s="186"/>
      <c r="G26" s="187">
        <f>G14</f>
        <v>2604</v>
      </c>
      <c r="H26" s="266">
        <f>'[2]расчет по направ'!G27</f>
        <v>2.8058361391694727E-4</v>
      </c>
    </row>
    <row r="27" spans="1:8" outlineLevel="2">
      <c r="A27" s="352"/>
      <c r="B27" s="352"/>
      <c r="C27" s="179" t="str">
        <f>'[2]расчет по направ'!B28</f>
        <v>Ножницы</v>
      </c>
      <c r="D27" s="378" t="s">
        <v>52</v>
      </c>
      <c r="E27" s="378"/>
      <c r="F27" s="186">
        <v>1</v>
      </c>
      <c r="G27" s="187">
        <f>G14</f>
        <v>2604</v>
      </c>
      <c r="H27" s="266">
        <f>'[2]расчет по направ'!G28</f>
        <v>2.8058361391694727E-4</v>
      </c>
    </row>
    <row r="28" spans="1:8" outlineLevel="2">
      <c r="A28" s="352"/>
      <c r="B28" s="352"/>
      <c r="C28" s="179" t="str">
        <f>'[2]расчет по направ'!B29</f>
        <v>Набор фломастеров</v>
      </c>
      <c r="D28" s="378" t="s">
        <v>52</v>
      </c>
      <c r="E28" s="378"/>
      <c r="F28" s="186">
        <v>1</v>
      </c>
      <c r="G28" s="187">
        <f>G14</f>
        <v>2604</v>
      </c>
      <c r="H28" s="266">
        <f>'[2]расчет по направ'!G29</f>
        <v>2.8058361391694727E-4</v>
      </c>
    </row>
    <row r="29" spans="1:8" outlineLevel="2">
      <c r="A29" s="352"/>
      <c r="B29" s="352"/>
      <c r="C29" s="179" t="str">
        <f>'[2]расчет по направ'!B30</f>
        <v>Клей канцелярский</v>
      </c>
      <c r="D29" s="378" t="s">
        <v>52</v>
      </c>
      <c r="E29" s="378"/>
      <c r="F29" s="186">
        <v>1</v>
      </c>
      <c r="G29" s="187">
        <f>G14</f>
        <v>2604</v>
      </c>
      <c r="H29" s="266">
        <f>'[2]расчет по направ'!G30</f>
        <v>2.8058361391694727E-4</v>
      </c>
    </row>
    <row r="30" spans="1:8" outlineLevel="2">
      <c r="A30" s="352"/>
      <c r="B30" s="352"/>
      <c r="C30" s="179" t="str">
        <f>'[2]расчет по направ'!B31</f>
        <v>картридж</v>
      </c>
      <c r="D30" s="378" t="s">
        <v>52</v>
      </c>
      <c r="E30" s="378"/>
      <c r="F30" s="186">
        <v>1</v>
      </c>
      <c r="G30" s="187">
        <f>G14</f>
        <v>2604</v>
      </c>
      <c r="H30" s="266">
        <f>'[2]расчет по направ'!G31</f>
        <v>2.8058361391694727E-4</v>
      </c>
    </row>
    <row r="31" spans="1:8" outlineLevel="2">
      <c r="A31" s="352"/>
      <c r="B31" s="352"/>
      <c r="C31" s="179" t="str">
        <f>'[2]расчет по направ'!B32</f>
        <v>тонер</v>
      </c>
      <c r="D31" s="378" t="s">
        <v>52</v>
      </c>
      <c r="E31" s="378"/>
      <c r="F31" s="186"/>
      <c r="G31" s="187">
        <f>G14</f>
        <v>2604</v>
      </c>
      <c r="H31" s="266">
        <f>'[2]расчет по направ'!G32</f>
        <v>2.8058361391694727E-4</v>
      </c>
    </row>
    <row r="32" spans="1:8" outlineLevel="2">
      <c r="A32" s="352"/>
      <c r="B32" s="352"/>
      <c r="C32" s="179" t="str">
        <f>'[2]расчет по направ'!B33</f>
        <v>Клей для горячего пистолета</v>
      </c>
      <c r="D32" s="378" t="s">
        <v>52</v>
      </c>
      <c r="E32" s="378"/>
      <c r="F32" s="186">
        <v>1</v>
      </c>
      <c r="G32" s="187">
        <f>G14</f>
        <v>2604</v>
      </c>
      <c r="H32" s="266">
        <f>'[2]расчет по направ'!G33</f>
        <v>2.8058361391694727E-4</v>
      </c>
    </row>
    <row r="33" spans="1:8" outlineLevel="2">
      <c r="A33" s="352"/>
      <c r="B33" s="352"/>
      <c r="C33" s="179" t="str">
        <f>'[2]расчет по направ'!B34</f>
        <v>Пленка для ламинирования</v>
      </c>
      <c r="D33" s="378" t="s">
        <v>52</v>
      </c>
      <c r="E33" s="378"/>
      <c r="F33" s="186">
        <v>1</v>
      </c>
      <c r="G33" s="187">
        <f>G14</f>
        <v>2604</v>
      </c>
      <c r="H33" s="266">
        <f>'[2]расчет по направ'!G34</f>
        <v>2.8058361391694727E-4</v>
      </c>
    </row>
    <row r="34" spans="1:8" outlineLevel="2">
      <c r="A34" s="352"/>
      <c r="B34" s="352"/>
      <c r="C34" s="179" t="str">
        <f>'[2]расчет по направ'!B35</f>
        <v>Костюмная ткань</v>
      </c>
      <c r="D34" s="378" t="s">
        <v>52</v>
      </c>
      <c r="E34" s="378"/>
      <c r="F34" s="186"/>
      <c r="G34" s="187">
        <f>G14</f>
        <v>2604</v>
      </c>
      <c r="H34" s="266">
        <f>'[2]расчет по направ'!G35</f>
        <v>0</v>
      </c>
    </row>
    <row r="35" spans="1:8" outlineLevel="2">
      <c r="A35" s="352"/>
      <c r="B35" s="352"/>
      <c r="C35" s="179" t="str">
        <f>'[2]расчет по направ'!B36</f>
        <v>Гуашь</v>
      </c>
      <c r="D35" s="378" t="s">
        <v>52</v>
      </c>
      <c r="E35" s="378"/>
      <c r="F35" s="273"/>
      <c r="G35" s="187">
        <f>G14</f>
        <v>2604</v>
      </c>
      <c r="H35" s="266">
        <f>'[2]расчет по направ'!G36</f>
        <v>0</v>
      </c>
    </row>
    <row r="36" spans="1:8" outlineLevel="2">
      <c r="A36" s="352"/>
      <c r="B36" s="352"/>
      <c r="C36" s="179" t="str">
        <f>'[2]расчет по направ'!B37</f>
        <v>Маркер для доски</v>
      </c>
      <c r="D36" s="378" t="s">
        <v>52</v>
      </c>
      <c r="E36" s="378"/>
      <c r="F36" s="274"/>
      <c r="G36" s="187">
        <f>G14</f>
        <v>2604</v>
      </c>
      <c r="H36" s="266">
        <f>'[2]расчет по направ'!G37</f>
        <v>0</v>
      </c>
    </row>
    <row r="37" spans="1:8">
      <c r="A37" s="352"/>
      <c r="B37" s="352"/>
      <c r="C37" s="430" t="s">
        <v>53</v>
      </c>
      <c r="D37" s="430"/>
      <c r="E37" s="430"/>
      <c r="F37" s="430"/>
      <c r="G37" s="430"/>
      <c r="H37" s="430"/>
    </row>
    <row r="38" spans="1:8" ht="15.75" customHeight="1" outlineLevel="2">
      <c r="A38" s="352"/>
      <c r="B38" s="352"/>
      <c r="C38" s="192" t="str">
        <f>'[2]расчет по направ'!$B45</f>
        <v>медосмотр (пед работники)</v>
      </c>
      <c r="D38" s="370" t="s">
        <v>55</v>
      </c>
      <c r="E38" s="370"/>
      <c r="F38" s="190">
        <f>ROUND(36/443052*G38,1)</f>
        <v>0.2</v>
      </c>
      <c r="G38" s="181">
        <f>G14</f>
        <v>2604</v>
      </c>
      <c r="H38" s="266">
        <f>'[2]расчет по направ'!G45</f>
        <v>6.6151566469093986E-6</v>
      </c>
    </row>
    <row r="39" spans="1:8" ht="16.5" customHeight="1" outlineLevel="2">
      <c r="A39" s="352"/>
      <c r="B39" s="352"/>
      <c r="C39" s="192" t="str">
        <f>'[2]расчет по направ'!$B46</f>
        <v>Интернет</v>
      </c>
      <c r="D39" s="370" t="s">
        <v>55</v>
      </c>
      <c r="E39" s="370"/>
      <c r="F39" s="190">
        <f>ROUND(20/443052*G39,1)</f>
        <v>0.1</v>
      </c>
      <c r="G39" s="181">
        <f t="shared" ref="G39:G40" si="0">G15</f>
        <v>2604</v>
      </c>
      <c r="H39" s="266">
        <f>'[2]расчет по направ'!G46</f>
        <v>6.6151566469093986E-6</v>
      </c>
    </row>
    <row r="40" spans="1:8" ht="15.75" outlineLevel="2">
      <c r="A40" s="352"/>
      <c r="B40" s="352"/>
      <c r="C40" s="192" t="str">
        <f>'[2]расчет по направ'!$B47</f>
        <v>Командировочные расходы педработников</v>
      </c>
      <c r="D40" s="370" t="s">
        <v>55</v>
      </c>
      <c r="E40" s="370"/>
      <c r="F40" s="190">
        <f>ROUND(1/443052*G40,1)</f>
        <v>0</v>
      </c>
      <c r="G40" s="181">
        <f t="shared" si="0"/>
        <v>2604</v>
      </c>
      <c r="H40" s="266">
        <f>'[2]расчет по направ'!G47</f>
        <v>6.6151566469093986E-6</v>
      </c>
    </row>
    <row r="41" spans="1:8" ht="30" customHeight="1" outlineLevel="2">
      <c r="A41" s="352"/>
      <c r="B41" s="352"/>
      <c r="C41" s="192" t="str">
        <f>'[2]расчет по направ'!$B48</f>
        <v>Питание участников мероприятий (олимпиады, конкурсы, дошкольные группы)</v>
      </c>
      <c r="D41" s="370" t="s">
        <v>55</v>
      </c>
      <c r="E41" s="370"/>
      <c r="F41" s="190">
        <f>ROUND(20/443052*G41,1)</f>
        <v>0.1</v>
      </c>
      <c r="G41" s="181">
        <f>G14</f>
        <v>2604</v>
      </c>
      <c r="H41" s="266">
        <f>'[2]расчет по направ'!G48</f>
        <v>6.6151566469093986E-6</v>
      </c>
    </row>
    <row r="42" spans="1:8" ht="45" outlineLevel="2">
      <c r="A42" s="352"/>
      <c r="B42" s="352"/>
      <c r="C42" s="192" t="str">
        <f>'[2]расчет по направ'!$B49</f>
        <v>Участие воспитанников в различных мероприятиях за пределами района (проезд, проживание, питание)</v>
      </c>
      <c r="D42" s="370" t="s">
        <v>55</v>
      </c>
      <c r="E42" s="370"/>
      <c r="F42" s="190">
        <f>ROUND(2382/443052*G42,0)</f>
        <v>14</v>
      </c>
      <c r="G42" s="181">
        <f>G17</f>
        <v>2604</v>
      </c>
      <c r="H42" s="266">
        <f>'[2]расчет по направ'!G49</f>
        <v>6.6151566469093986E-6</v>
      </c>
    </row>
    <row r="43" spans="1:8" ht="16.5" customHeight="1" outlineLevel="2">
      <c r="A43" s="352"/>
      <c r="B43" s="352"/>
      <c r="C43" s="192" t="str">
        <f>'[2]расчет по направ'!$B50</f>
        <v>Награждение участников мероприятий</v>
      </c>
      <c r="D43" s="370" t="s">
        <v>55</v>
      </c>
      <c r="E43" s="370"/>
      <c r="F43" s="190">
        <v>1</v>
      </c>
      <c r="G43" s="181">
        <f>G14</f>
        <v>2604</v>
      </c>
      <c r="H43" s="266">
        <f>'[2]расчет по направ'!G50</f>
        <v>6.6151566469093986E-6</v>
      </c>
    </row>
    <row r="44" spans="1:8" ht="30.75" outlineLevel="2">
      <c r="A44" s="352"/>
      <c r="B44" s="352"/>
      <c r="C44" s="192" t="str">
        <f>'[2]расчет по направ'!$B51</f>
        <v>Сопровождение воспитанников на мероприятия</v>
      </c>
      <c r="D44" s="370" t="s">
        <v>55</v>
      </c>
      <c r="E44" s="370"/>
      <c r="F44" s="190">
        <f>ROUND(602/443052*G44,0)</f>
        <v>4</v>
      </c>
      <c r="G44" s="181">
        <f>G14</f>
        <v>2604</v>
      </c>
      <c r="H44" s="266">
        <f>'[2]расчет по направ'!G51</f>
        <v>6.6151566469093986E-6</v>
      </c>
    </row>
    <row r="45" spans="1:8" ht="18.75">
      <c r="A45" s="352"/>
      <c r="B45" s="352"/>
      <c r="C45" s="427" t="s">
        <v>80</v>
      </c>
      <c r="D45" s="428"/>
      <c r="E45" s="428"/>
      <c r="F45" s="428"/>
      <c r="G45" s="428"/>
      <c r="H45" s="428"/>
    </row>
    <row r="46" spans="1:8" ht="15" customHeight="1">
      <c r="A46" s="352"/>
      <c r="B46" s="352"/>
      <c r="C46" s="373" t="s">
        <v>60</v>
      </c>
      <c r="D46" s="373"/>
      <c r="E46" s="373"/>
      <c r="F46" s="373"/>
      <c r="G46" s="373"/>
      <c r="H46" s="373"/>
    </row>
    <row r="47" spans="1:8">
      <c r="A47" s="352"/>
      <c r="B47" s="352"/>
      <c r="C47" s="181" t="str">
        <f>'[2]расчет по направ'!$B57</f>
        <v>Электроэнергия</v>
      </c>
      <c r="D47" s="429" t="s">
        <v>61</v>
      </c>
      <c r="E47" s="429"/>
      <c r="F47" s="194">
        <f>G14</f>
        <v>2604</v>
      </c>
      <c r="G47" s="203">
        <v>1</v>
      </c>
      <c r="H47" s="204">
        <f>'[2]расчет по направ'!G57</f>
        <v>0.19071496448758998</v>
      </c>
    </row>
    <row r="48" spans="1:8">
      <c r="A48" s="352"/>
      <c r="B48" s="352"/>
      <c r="C48" s="181" t="str">
        <f>'[2]расчет по направ'!$B58</f>
        <v>Теплоэнергия</v>
      </c>
      <c r="D48" s="429" t="s">
        <v>63</v>
      </c>
      <c r="E48" s="429"/>
      <c r="F48" s="194">
        <f>G14</f>
        <v>2604</v>
      </c>
      <c r="G48" s="203">
        <v>1</v>
      </c>
      <c r="H48" s="204">
        <f>'[2]расчет по направ'!G58</f>
        <v>2.0443215550685332E-3</v>
      </c>
    </row>
    <row r="49" spans="1:8">
      <c r="A49" s="352"/>
      <c r="B49" s="352"/>
      <c r="C49" s="181" t="str">
        <f>'[2]расчет по направ'!$B59</f>
        <v>Холодное водоснабжение</v>
      </c>
      <c r="D49" s="429" t="s">
        <v>65</v>
      </c>
      <c r="E49" s="429"/>
      <c r="F49" s="194">
        <f>G14</f>
        <v>2604</v>
      </c>
      <c r="G49" s="203">
        <v>1</v>
      </c>
      <c r="H49" s="204">
        <f>'[2]расчет по направ'!G59</f>
        <v>3.1378995554614741E-3</v>
      </c>
    </row>
    <row r="50" spans="1:8">
      <c r="A50" s="352"/>
      <c r="B50" s="352"/>
      <c r="C50" s="181" t="str">
        <f>'[2]расчет по направ'!$B60</f>
        <v>Водоотведение</v>
      </c>
      <c r="D50" s="429" t="s">
        <v>65</v>
      </c>
      <c r="E50" s="429"/>
      <c r="F50" s="194">
        <f>G14</f>
        <v>2604</v>
      </c>
      <c r="G50" s="203">
        <v>1</v>
      </c>
      <c r="H50" s="204">
        <f>'[2]расчет по направ'!G60</f>
        <v>3.1378995554614741E-3</v>
      </c>
    </row>
    <row r="51" spans="1:8">
      <c r="A51" s="352"/>
      <c r="B51" s="352"/>
      <c r="C51" s="181" t="str">
        <f>'[2]расчет по направ'!$B61</f>
        <v>Вывоз ТКО</v>
      </c>
      <c r="D51" s="429" t="s">
        <v>65</v>
      </c>
      <c r="E51" s="429"/>
      <c r="F51" s="194">
        <f>G15</f>
        <v>2604</v>
      </c>
      <c r="G51" s="203">
        <v>1</v>
      </c>
      <c r="H51" s="204">
        <f>'[2]расчет по направ'!G61</f>
        <v>7.7397332768839967E-5</v>
      </c>
    </row>
    <row r="52" spans="1:8" ht="29.25" customHeight="1">
      <c r="A52" s="352"/>
      <c r="B52" s="352"/>
      <c r="C52" s="373" t="s">
        <v>67</v>
      </c>
      <c r="D52" s="373"/>
      <c r="E52" s="373"/>
      <c r="F52" s="373"/>
      <c r="G52" s="373"/>
      <c r="H52" s="373"/>
    </row>
    <row r="53" spans="1:8" ht="41.25" customHeight="1">
      <c r="A53" s="352"/>
      <c r="B53" s="352"/>
      <c r="C53" s="200" t="str">
        <f>'[2]расчет по направ'!$B64</f>
        <v>Техническое обслуживание и регламентно-профилактический ремонт систем охранно-тревожной сигнализации</v>
      </c>
      <c r="D53" s="370" t="s">
        <v>55</v>
      </c>
      <c r="E53" s="370"/>
      <c r="F53" s="194">
        <f>G14</f>
        <v>2604</v>
      </c>
      <c r="G53" s="203">
        <v>1</v>
      </c>
      <c r="H53" s="204">
        <f>'[2]расчет по направ'!G64</f>
        <v>6.6151566469093986E-6</v>
      </c>
    </row>
    <row r="54" spans="1:8" ht="15.75" customHeight="1">
      <c r="A54" s="352"/>
      <c r="B54" s="352"/>
      <c r="C54" s="200" t="str">
        <f>'[2]расчет по направ'!$B65</f>
        <v>Проведение текущего ремонта</v>
      </c>
      <c r="D54" s="370" t="s">
        <v>55</v>
      </c>
      <c r="E54" s="370"/>
      <c r="F54" s="194">
        <f>G14</f>
        <v>2604</v>
      </c>
      <c r="G54" s="203">
        <v>1</v>
      </c>
      <c r="H54" s="204">
        <f>'[2]расчет по направ'!G65</f>
        <v>6.6151566469093986E-6</v>
      </c>
    </row>
    <row r="55" spans="1:8" ht="14.25" customHeight="1">
      <c r="A55" s="352"/>
      <c r="B55" s="352"/>
      <c r="C55" s="200" t="str">
        <f>'[2]расчет по направ'!$B66</f>
        <v>Обслуживание тревожной кнопки</v>
      </c>
      <c r="D55" s="370" t="s">
        <v>55</v>
      </c>
      <c r="E55" s="370"/>
      <c r="F55" s="194">
        <f>G14</f>
        <v>2604</v>
      </c>
      <c r="G55" s="203">
        <v>1</v>
      </c>
      <c r="H55" s="204">
        <f>'[2]расчет по направ'!G66</f>
        <v>6.6151566469093986E-6</v>
      </c>
    </row>
    <row r="56" spans="1:8" ht="16.5" customHeight="1">
      <c r="A56" s="352"/>
      <c r="B56" s="352"/>
      <c r="C56" s="200" t="str">
        <f>'[2]расчет по направ'!$B67</f>
        <v>Уборка территории от снега</v>
      </c>
      <c r="D56" s="370" t="s">
        <v>55</v>
      </c>
      <c r="E56" s="370"/>
      <c r="F56" s="194">
        <f>G14</f>
        <v>2604</v>
      </c>
      <c r="G56" s="203">
        <v>1</v>
      </c>
      <c r="H56" s="204">
        <f>'[2]расчет по направ'!G67</f>
        <v>6.6151566469093986E-6</v>
      </c>
    </row>
    <row r="57" spans="1:8" ht="18" customHeight="1">
      <c r="A57" s="352"/>
      <c r="B57" s="352"/>
      <c r="C57" s="200" t="str">
        <f>'[2]расчет по направ'!$B68</f>
        <v>Аварийно-диспетчерское обслуживание</v>
      </c>
      <c r="D57" s="370" t="s">
        <v>55</v>
      </c>
      <c r="E57" s="370"/>
      <c r="F57" s="194"/>
      <c r="G57" s="203"/>
      <c r="H57" s="204">
        <f>'[2]расчет по направ'!G68</f>
        <v>6.6151566469093986E-6</v>
      </c>
    </row>
    <row r="58" spans="1:8" ht="16.5" customHeight="1">
      <c r="A58" s="352"/>
      <c r="B58" s="352"/>
      <c r="C58" s="200" t="str">
        <f>'[2]расчет по направ'!$B69</f>
        <v xml:space="preserve">Проверка тепловодосчетчиков </v>
      </c>
      <c r="D58" s="370" t="s">
        <v>55</v>
      </c>
      <c r="E58" s="370"/>
      <c r="F58" s="194"/>
      <c r="G58" s="203"/>
      <c r="H58" s="204">
        <f>'[2]расчет по направ'!G69</f>
        <v>6.6151566469093986E-6</v>
      </c>
    </row>
    <row r="59" spans="1:8" ht="27.75" customHeight="1">
      <c r="A59" s="352"/>
      <c r="B59" s="352"/>
      <c r="C59" s="200" t="str">
        <f>'[2]расчет по направ'!$B70</f>
        <v>Годовое техобслуживание узлов учета  тепловодоснабжения (ООО Теплоучет)</v>
      </c>
      <c r="D59" s="370" t="s">
        <v>55</v>
      </c>
      <c r="E59" s="370"/>
      <c r="F59" s="194"/>
      <c r="G59" s="203"/>
      <c r="H59" s="204">
        <f>'[2]расчет по направ'!G70</f>
        <v>6.6151566469093986E-6</v>
      </c>
    </row>
    <row r="60" spans="1:8" ht="17.25" customHeight="1">
      <c r="A60" s="352"/>
      <c r="B60" s="352"/>
      <c r="C60" s="200" t="str">
        <f>'[2]расчет по направ'!$B71</f>
        <v>Вывоз ТБО</v>
      </c>
      <c r="D60" s="370" t="s">
        <v>55</v>
      </c>
      <c r="E60" s="370"/>
      <c r="F60" s="194">
        <f>G14</f>
        <v>2604</v>
      </c>
      <c r="G60" s="203">
        <v>1</v>
      </c>
      <c r="H60" s="204">
        <f>'[2]расчет по направ'!G71</f>
        <v>6.6151566469093986E-6</v>
      </c>
    </row>
    <row r="61" spans="1:8" ht="16.5" customHeight="1">
      <c r="A61" s="352"/>
      <c r="B61" s="352"/>
      <c r="C61" s="200" t="str">
        <f>'[2]расчет по направ'!$B72</f>
        <v>Дератизация и дезинфекция</v>
      </c>
      <c r="D61" s="370" t="s">
        <v>55</v>
      </c>
      <c r="E61" s="370"/>
      <c r="F61" s="194">
        <f>G14</f>
        <v>2604</v>
      </c>
      <c r="G61" s="203">
        <v>1</v>
      </c>
      <c r="H61" s="204">
        <f>'[2]расчет по направ'!G72</f>
        <v>6.6151566469093986E-6</v>
      </c>
    </row>
    <row r="62" spans="1:8" ht="18" customHeight="1">
      <c r="A62" s="352"/>
      <c r="B62" s="352"/>
      <c r="C62" s="200" t="str">
        <f>'[2]расчет по направ'!$B73</f>
        <v>Промывка и опрессовка систем отопления</v>
      </c>
      <c r="D62" s="370" t="s">
        <v>55</v>
      </c>
      <c r="E62" s="370"/>
      <c r="F62" s="194">
        <f>G14</f>
        <v>2604</v>
      </c>
      <c r="G62" s="203">
        <v>1</v>
      </c>
      <c r="H62" s="204">
        <f>'[2]расчет по направ'!G73</f>
        <v>6.6151566469093986E-6</v>
      </c>
    </row>
    <row r="63" spans="1:8" ht="33" customHeight="1">
      <c r="A63" s="352"/>
      <c r="B63" s="352"/>
      <c r="C63" s="373" t="s">
        <v>68</v>
      </c>
      <c r="D63" s="373"/>
      <c r="E63" s="373"/>
      <c r="F63" s="373"/>
      <c r="G63" s="373"/>
      <c r="H63" s="373"/>
    </row>
    <row r="64" spans="1:8">
      <c r="A64" s="352"/>
      <c r="B64" s="352"/>
      <c r="C64" s="200"/>
      <c r="D64" s="200"/>
      <c r="E64" s="202"/>
      <c r="F64" s="194">
        <f>G14</f>
        <v>2604</v>
      </c>
      <c r="G64" s="203">
        <v>300</v>
      </c>
      <c r="H64" s="204">
        <f t="shared" ref="H64" si="1">E64*G64/F64</f>
        <v>0</v>
      </c>
    </row>
    <row r="65" spans="1:8" ht="15" customHeight="1">
      <c r="A65" s="352"/>
      <c r="B65" s="352"/>
      <c r="C65" s="373" t="s">
        <v>69</v>
      </c>
      <c r="D65" s="373"/>
      <c r="E65" s="373"/>
      <c r="F65" s="373"/>
      <c r="G65" s="373"/>
      <c r="H65" s="373"/>
    </row>
    <row r="66" spans="1:8">
      <c r="A66" s="352"/>
      <c r="B66" s="352"/>
      <c r="C66" s="200" t="str">
        <f>'[2]расчет по направ'!$B81</f>
        <v>Абонентская связь</v>
      </c>
      <c r="D66" s="370" t="s">
        <v>55</v>
      </c>
      <c r="E66" s="370"/>
      <c r="F66" s="194">
        <f>G14</f>
        <v>2604</v>
      </c>
      <c r="G66" s="203">
        <v>1</v>
      </c>
      <c r="H66" s="204">
        <f>'[2]расчет по направ'!G81</f>
        <v>6.6151566469093986E-6</v>
      </c>
    </row>
    <row r="67" spans="1:8">
      <c r="A67" s="352"/>
      <c r="B67" s="352"/>
      <c r="C67" s="200" t="str">
        <f>'[2]расчет по направ'!$B82</f>
        <v>Иные услуги связи</v>
      </c>
      <c r="D67" s="370" t="s">
        <v>55</v>
      </c>
      <c r="E67" s="370"/>
      <c r="F67" s="194"/>
      <c r="G67" s="203"/>
      <c r="H67" s="204">
        <f>'[2]расчет по направ'!G82</f>
        <v>6.6151566469093986E-6</v>
      </c>
    </row>
    <row r="68" spans="1:8" ht="15" customHeight="1">
      <c r="A68" s="352"/>
      <c r="B68" s="352"/>
      <c r="C68" s="373" t="s">
        <v>72</v>
      </c>
      <c r="D68" s="373"/>
      <c r="E68" s="373"/>
      <c r="F68" s="373"/>
      <c r="G68" s="373"/>
      <c r="H68" s="373"/>
    </row>
    <row r="69" spans="1:8" ht="17.25" customHeight="1">
      <c r="A69" s="352"/>
      <c r="B69" s="352"/>
      <c r="C69" s="200" t="str">
        <f>'[2]расчет по направ'!$B85</f>
        <v>Оплата грузовых перевозок по доставке грузов</v>
      </c>
      <c r="D69" s="425" t="s">
        <v>74</v>
      </c>
      <c r="E69" s="425"/>
      <c r="F69" s="194">
        <f>G14</f>
        <v>2604</v>
      </c>
      <c r="G69" s="203">
        <v>1</v>
      </c>
      <c r="H69" s="204">
        <f>'[2]расчет по направ'!$G85</f>
        <v>2.6460626587637594E-5</v>
      </c>
    </row>
    <row r="70" spans="1:8" ht="15.75" customHeight="1">
      <c r="A70" s="352"/>
      <c r="B70" s="352"/>
      <c r="C70" s="200" t="str">
        <f>'[2]расчет по направ'!$B86</f>
        <v>Спецрейсы (спортивномассовые мероприятия)</v>
      </c>
      <c r="D70" s="370" t="s">
        <v>55</v>
      </c>
      <c r="E70" s="370"/>
      <c r="F70" s="194">
        <f>G15</f>
        <v>2604</v>
      </c>
      <c r="G70" s="203">
        <v>1</v>
      </c>
      <c r="H70" s="204">
        <f>'[2]расчет по направ'!$G86</f>
        <v>6.6151566469093986E-6</v>
      </c>
    </row>
    <row r="71" spans="1:8" ht="32.25" customHeight="1">
      <c r="A71" s="352"/>
      <c r="B71" s="352"/>
      <c r="C71" s="373" t="s">
        <v>75</v>
      </c>
      <c r="D71" s="373"/>
      <c r="E71" s="373"/>
      <c r="F71" s="373"/>
      <c r="G71" s="373"/>
      <c r="H71" s="373"/>
    </row>
    <row r="72" spans="1:8">
      <c r="A72" s="352"/>
      <c r="B72" s="352"/>
      <c r="C72" s="275" t="str">
        <f>'[2]расчет по направ'!$B89</f>
        <v>Директор</v>
      </c>
      <c r="D72" s="378" t="s">
        <v>83</v>
      </c>
      <c r="E72" s="378"/>
      <c r="F72" s="194">
        <f>G14</f>
        <v>2604</v>
      </c>
      <c r="G72" s="203">
        <v>1</v>
      </c>
      <c r="H72" s="204">
        <f>'[2]расчет по направ'!G89</f>
        <v>6.6151566469093986E-6</v>
      </c>
    </row>
    <row r="73" spans="1:8">
      <c r="A73" s="352"/>
      <c r="B73" s="352"/>
      <c r="C73" s="275" t="str">
        <f>'[2]расчет по направ'!$B90</f>
        <v>Заместитель директора</v>
      </c>
      <c r="D73" s="378" t="s">
        <v>83</v>
      </c>
      <c r="E73" s="378"/>
      <c r="F73" s="194">
        <f>G14</f>
        <v>2604</v>
      </c>
      <c r="G73" s="203">
        <v>1</v>
      </c>
      <c r="H73" s="204">
        <f>'[2]расчет по направ'!G90</f>
        <v>1.3230313293818797E-5</v>
      </c>
    </row>
    <row r="74" spans="1:8">
      <c r="A74" s="352"/>
      <c r="B74" s="352"/>
      <c r="C74" s="275" t="str">
        <f>'[2]расчет по направ'!$B91</f>
        <v>Делопроизводитель</v>
      </c>
      <c r="D74" s="378" t="s">
        <v>83</v>
      </c>
      <c r="E74" s="378"/>
      <c r="F74" s="194">
        <f>G14</f>
        <v>2604</v>
      </c>
      <c r="G74" s="203">
        <v>1</v>
      </c>
      <c r="H74" s="204">
        <f>'[2]расчет по направ'!G91</f>
        <v>6.6151566469093986E-6</v>
      </c>
    </row>
    <row r="75" spans="1:8">
      <c r="A75" s="352"/>
      <c r="B75" s="352"/>
      <c r="C75" s="275" t="str">
        <f>'[2]расчет по направ'!$B92</f>
        <v>Старший методист МОЦ</v>
      </c>
      <c r="D75" s="378" t="s">
        <v>83</v>
      </c>
      <c r="E75" s="378"/>
      <c r="F75" s="194">
        <f>G14</f>
        <v>2604</v>
      </c>
      <c r="G75" s="203">
        <v>1</v>
      </c>
      <c r="H75" s="204">
        <f>'[2]расчет по направ'!G92</f>
        <v>6.6151566469093986E-6</v>
      </c>
    </row>
    <row r="76" spans="1:8">
      <c r="A76" s="352"/>
      <c r="B76" s="352"/>
      <c r="C76" s="275" t="str">
        <f>'[2]расчет по направ'!$B93</f>
        <v>Рабочий по обслуживанию и ремонту зданий</v>
      </c>
      <c r="D76" s="378" t="s">
        <v>83</v>
      </c>
      <c r="E76" s="378"/>
      <c r="F76" s="194">
        <f>G14</f>
        <v>2604</v>
      </c>
      <c r="G76" s="203">
        <v>1</v>
      </c>
      <c r="H76" s="204">
        <f>'[2]расчет по направ'!G93</f>
        <v>6.6151566469093986E-6</v>
      </c>
    </row>
    <row r="77" spans="1:8">
      <c r="A77" s="352"/>
      <c r="B77" s="352"/>
      <c r="C77" s="275" t="str">
        <f>'[2]расчет по направ'!$B94</f>
        <v>Гардеробщик</v>
      </c>
      <c r="D77" s="378" t="s">
        <v>83</v>
      </c>
      <c r="E77" s="378"/>
      <c r="F77" s="194">
        <f>G14</f>
        <v>2604</v>
      </c>
      <c r="G77" s="203">
        <v>1</v>
      </c>
      <c r="H77" s="204">
        <f>'[2]расчет по направ'!G94</f>
        <v>9.9227349703640974E-6</v>
      </c>
    </row>
    <row r="78" spans="1:8">
      <c r="A78" s="352"/>
      <c r="B78" s="352"/>
      <c r="C78" s="275" t="str">
        <f>'[2]расчет по направ'!$B95</f>
        <v>Строж</v>
      </c>
      <c r="D78" s="378" t="s">
        <v>83</v>
      </c>
      <c r="E78" s="378"/>
      <c r="F78" s="194">
        <f>G14</f>
        <v>2604</v>
      </c>
      <c r="G78" s="203">
        <v>1</v>
      </c>
      <c r="H78" s="204">
        <f>'[2]расчет по направ'!G95</f>
        <v>1.9845469940728195E-5</v>
      </c>
    </row>
    <row r="79" spans="1:8">
      <c r="A79" s="352"/>
      <c r="B79" s="352"/>
      <c r="C79" s="275" t="str">
        <f>'[2]расчет по направ'!$B96</f>
        <v>Дворник</v>
      </c>
      <c r="D79" s="378" t="s">
        <v>83</v>
      </c>
      <c r="E79" s="378"/>
      <c r="F79" s="194"/>
      <c r="G79" s="203"/>
      <c r="H79" s="204">
        <f>'[2]расчет по направ'!G96</f>
        <v>6.6151566469093986E-6</v>
      </c>
    </row>
    <row r="80" spans="1:8">
      <c r="A80" s="352"/>
      <c r="B80" s="352"/>
      <c r="C80" s="275" t="str">
        <f>'[2]расчет по направ'!$B97</f>
        <v>Уборщик служебных помещений</v>
      </c>
      <c r="D80" s="378" t="s">
        <v>83</v>
      </c>
      <c r="E80" s="378"/>
      <c r="F80" s="194">
        <f>G14</f>
        <v>2604</v>
      </c>
      <c r="G80" s="203">
        <v>1</v>
      </c>
      <c r="H80" s="204">
        <f>'[2]расчет по направ'!G97</f>
        <v>1.3230313293818797E-5</v>
      </c>
    </row>
    <row r="81" spans="1:8" ht="15" customHeight="1">
      <c r="A81" s="352"/>
      <c r="B81" s="352"/>
      <c r="C81" s="373" t="s">
        <v>77</v>
      </c>
      <c r="D81" s="373"/>
      <c r="E81" s="373"/>
      <c r="F81" s="373"/>
      <c r="G81" s="373"/>
      <c r="H81" s="373"/>
    </row>
    <row r="82" spans="1:8">
      <c r="A82" s="352"/>
      <c r="B82" s="352"/>
      <c r="C82" s="224" t="str">
        <f>'[2]расчет по направ'!$B100</f>
        <v>Медикаменты</v>
      </c>
      <c r="D82" s="370" t="s">
        <v>55</v>
      </c>
      <c r="E82" s="370"/>
      <c r="F82" s="194">
        <f>G14</f>
        <v>2604</v>
      </c>
      <c r="G82" s="203">
        <v>1</v>
      </c>
      <c r="H82" s="204">
        <f>'[2]расчет по направ'!G100</f>
        <v>6.6151566469093986E-6</v>
      </c>
    </row>
    <row r="83" spans="1:8">
      <c r="A83" s="352"/>
      <c r="B83" s="352"/>
      <c r="C83" s="224" t="str">
        <f>'[2]расчет по направ'!$B101</f>
        <v>Демеркуризация отработанных ламп</v>
      </c>
      <c r="D83" s="370" t="s">
        <v>55</v>
      </c>
      <c r="E83" s="370"/>
      <c r="F83" s="194">
        <f>G14</f>
        <v>2604</v>
      </c>
      <c r="G83" s="203">
        <v>1</v>
      </c>
      <c r="H83" s="204">
        <f>'[2]расчет по направ'!G101</f>
        <v>6.6151566469093986E-6</v>
      </c>
    </row>
    <row r="84" spans="1:8">
      <c r="A84" s="352"/>
      <c r="B84" s="352"/>
      <c r="C84" s="224" t="str">
        <f>'[2]расчет по направ'!$B102</f>
        <v>Обучение</v>
      </c>
      <c r="D84" s="370" t="s">
        <v>55</v>
      </c>
      <c r="E84" s="370"/>
      <c r="F84" s="194">
        <f>G14</f>
        <v>2604</v>
      </c>
      <c r="G84" s="203">
        <v>1</v>
      </c>
      <c r="H84" s="204">
        <f>'[2]расчет по направ'!G102</f>
        <v>6.6151566469093986E-6</v>
      </c>
    </row>
    <row r="85" spans="1:8" ht="30">
      <c r="A85" s="352"/>
      <c r="B85" s="352"/>
      <c r="C85" s="224" t="str">
        <f>'[2]расчет по направ'!$B103</f>
        <v>Продление лицензии программного обеспечения</v>
      </c>
      <c r="D85" s="370" t="s">
        <v>55</v>
      </c>
      <c r="E85" s="370"/>
      <c r="F85" s="194">
        <f>G14</f>
        <v>2604</v>
      </c>
      <c r="G85" s="203">
        <v>1</v>
      </c>
      <c r="H85" s="204">
        <f>'[2]расчет по направ'!G103</f>
        <v>6.6151566469093986E-6</v>
      </c>
    </row>
    <row r="86" spans="1:8">
      <c r="A86" s="352"/>
      <c r="B86" s="352"/>
      <c r="C86" s="224" t="str">
        <f>'[2]расчет по направ'!$B104</f>
        <v xml:space="preserve">Подписка на периодические  издания  </v>
      </c>
      <c r="D86" s="370" t="s">
        <v>55</v>
      </c>
      <c r="E86" s="370"/>
      <c r="F86" s="194">
        <f>G14</f>
        <v>2604</v>
      </c>
      <c r="G86" s="203">
        <v>1</v>
      </c>
      <c r="H86" s="204">
        <f>'[2]расчет по направ'!G104</f>
        <v>6.6151566469093986E-6</v>
      </c>
    </row>
    <row r="87" spans="1:8">
      <c r="A87" s="352"/>
      <c r="B87" s="352"/>
      <c r="C87" s="224" t="str">
        <f>'[2]расчет по направ'!$B105</f>
        <v xml:space="preserve">Услуги центра гигиены и эпидемиологии </v>
      </c>
      <c r="D87" s="370" t="s">
        <v>55</v>
      </c>
      <c r="E87" s="370"/>
      <c r="F87" s="194"/>
      <c r="G87" s="203"/>
      <c r="H87" s="204">
        <f>'[2]расчет по направ'!G105</f>
        <v>6.6151566469093986E-6</v>
      </c>
    </row>
    <row r="88" spans="1:8">
      <c r="A88" s="352"/>
      <c r="B88" s="352"/>
      <c r="C88" s="224" t="str">
        <f>'[2]расчет по направ'!$B106</f>
        <v>Налоги, госпошлина</v>
      </c>
      <c r="D88" s="370" t="s">
        <v>55</v>
      </c>
      <c r="E88" s="370"/>
      <c r="F88" s="194"/>
      <c r="G88" s="203"/>
      <c r="H88" s="204">
        <f>'[2]расчет по направ'!G106</f>
        <v>6.6151566469093986E-6</v>
      </c>
    </row>
    <row r="89" spans="1:8">
      <c r="A89" s="352"/>
      <c r="B89" s="352"/>
      <c r="C89" s="224" t="str">
        <f>'[2]расчет по направ'!$B107</f>
        <v>пособие по уходу за ребенком до 3-х лет</v>
      </c>
      <c r="D89" s="370" t="s">
        <v>55</v>
      </c>
      <c r="E89" s="370"/>
      <c r="F89" s="194"/>
      <c r="G89" s="203"/>
      <c r="H89" s="204">
        <f>'[2]расчет по направ'!G107</f>
        <v>6.6151566469093986E-6</v>
      </c>
    </row>
    <row r="90" spans="1:8">
      <c r="A90" s="352"/>
      <c r="B90" s="352"/>
      <c r="C90" s="224" t="str">
        <f>'[2]расчет по направ'!$B108</f>
        <v>Медосмотр административного персонала</v>
      </c>
      <c r="D90" s="370" t="s">
        <v>55</v>
      </c>
      <c r="E90" s="370"/>
      <c r="F90" s="194"/>
      <c r="G90" s="203"/>
      <c r="H90" s="204">
        <f>'[2]расчет по направ'!G108</f>
        <v>6.6151566469093986E-6</v>
      </c>
    </row>
    <row r="91" spans="1:8" ht="30">
      <c r="A91" s="352"/>
      <c r="B91" s="352"/>
      <c r="C91" s="224" t="str">
        <f>'[2]расчет по направ'!$B109</f>
        <v>Хоз.товары (дезинфицирующие, моющие средства)</v>
      </c>
      <c r="D91" s="370" t="s">
        <v>55</v>
      </c>
      <c r="E91" s="370"/>
      <c r="F91" s="194"/>
      <c r="G91" s="203"/>
      <c r="H91" s="204">
        <f>'[2]расчет по направ'!G109</f>
        <v>6.6151566469093986E-6</v>
      </c>
    </row>
    <row r="92" spans="1:8">
      <c r="A92" s="352"/>
      <c r="B92" s="352"/>
      <c r="C92" s="224" t="str">
        <f>'[2]расчет по направ'!$B110</f>
        <v xml:space="preserve">Услуги семис </v>
      </c>
      <c r="D92" s="370" t="s">
        <v>55</v>
      </c>
      <c r="E92" s="370"/>
      <c r="F92" s="194"/>
      <c r="G92" s="203"/>
      <c r="H92" s="204">
        <f>'[2]расчет по направ'!G110</f>
        <v>6.6151566469093986E-6</v>
      </c>
    </row>
    <row r="93" spans="1:8" ht="30">
      <c r="A93" s="352"/>
      <c r="B93" s="352"/>
      <c r="C93" s="224" t="str">
        <f>'[2]расчет по направ'!$B111</f>
        <v>Испытание диэлектрических бот и перчаток</v>
      </c>
      <c r="D93" s="370" t="s">
        <v>55</v>
      </c>
      <c r="E93" s="370"/>
      <c r="F93" s="194"/>
      <c r="G93" s="203"/>
      <c r="H93" s="204">
        <f>'[2]расчет по направ'!G111</f>
        <v>6.6151566469093986E-6</v>
      </c>
    </row>
    <row r="94" spans="1:8" ht="30">
      <c r="A94" s="352"/>
      <c r="B94" s="352"/>
      <c r="C94" s="224" t="str">
        <f>'[2]расчет по направ'!$B112</f>
        <v>Проведение испытаний устройств заземления и изоляции электросетей</v>
      </c>
      <c r="D94" s="370" t="s">
        <v>55</v>
      </c>
      <c r="E94" s="370"/>
      <c r="F94" s="194"/>
      <c r="G94" s="203"/>
      <c r="H94" s="204">
        <f>'[2]расчет по направ'!G112</f>
        <v>6.6151566469093986E-6</v>
      </c>
    </row>
    <row r="95" spans="1:8" ht="30">
      <c r="A95" s="352"/>
      <c r="B95" s="352"/>
      <c r="C95" s="224" t="str">
        <f>'[2]расчет по направ'!$B113</f>
        <v xml:space="preserve">Обслуживание системы наружного видеонаблюдения </v>
      </c>
      <c r="D95" s="370" t="s">
        <v>55</v>
      </c>
      <c r="E95" s="370"/>
      <c r="F95" s="194"/>
      <c r="G95" s="203"/>
      <c r="H95" s="204">
        <f>'[2]расчет по направ'!G113</f>
        <v>6.6151566469093986E-6</v>
      </c>
    </row>
    <row r="96" spans="1:8">
      <c r="A96" s="352"/>
      <c r="B96" s="352"/>
      <c r="C96" s="224" t="str">
        <f>'[2]расчет по направ'!$B114</f>
        <v>Инструментальный контроль качества</v>
      </c>
      <c r="D96" s="370" t="s">
        <v>55</v>
      </c>
      <c r="E96" s="370"/>
      <c r="F96" s="194"/>
      <c r="G96" s="203"/>
      <c r="H96" s="204">
        <f>'[2]расчет по направ'!G114</f>
        <v>6.6151566469093986E-6</v>
      </c>
    </row>
    <row r="97" spans="1:8">
      <c r="A97" s="352"/>
      <c r="B97" s="352"/>
      <c r="C97" s="224" t="str">
        <f>'[2]расчет по направ'!$B115</f>
        <v xml:space="preserve">Канцелярские товары </v>
      </c>
      <c r="D97" s="370" t="s">
        <v>55</v>
      </c>
      <c r="E97" s="370"/>
      <c r="F97" s="194"/>
      <c r="G97" s="203"/>
      <c r="H97" s="204">
        <f>'[2]расчет по направ'!G115</f>
        <v>6.6151566469093986E-6</v>
      </c>
    </row>
    <row r="98" spans="1:8" ht="30">
      <c r="A98" s="352"/>
      <c r="B98" s="352"/>
      <c r="C98" s="224" t="str">
        <f>'[2]расчет по направ'!$B116</f>
        <v>Расходные материалы к орг.технике, автотранспорту</v>
      </c>
      <c r="D98" s="370" t="s">
        <v>55</v>
      </c>
      <c r="E98" s="370"/>
      <c r="F98" s="194"/>
      <c r="G98" s="203"/>
      <c r="H98" s="204">
        <f>'[2]расчет по направ'!G116</f>
        <v>6.6151566469093986E-6</v>
      </c>
    </row>
    <row r="99" spans="1:8">
      <c r="A99" s="352"/>
      <c r="B99" s="352"/>
      <c r="C99" s="224" t="str">
        <f>'[2]расчет по направ'!$B117</f>
        <v>Прочие материальные запасы</v>
      </c>
      <c r="D99" s="370" t="s">
        <v>55</v>
      </c>
      <c r="E99" s="370"/>
      <c r="F99" s="194"/>
      <c r="G99" s="203"/>
      <c r="H99" s="204">
        <f>'[2]расчет по направ'!G117</f>
        <v>6.6151566469093986E-6</v>
      </c>
    </row>
    <row r="100" spans="1:8">
      <c r="A100" s="352"/>
      <c r="B100" s="352"/>
      <c r="C100" s="224" t="str">
        <f>'[2]расчет по направ'!$B118</f>
        <v>Прочие услуги</v>
      </c>
      <c r="D100" s="370" t="s">
        <v>55</v>
      </c>
      <c r="E100" s="370"/>
      <c r="F100" s="194"/>
      <c r="G100" s="203"/>
      <c r="H100" s="204">
        <f>'[2]расчет по направ'!G118</f>
        <v>6.6151566469093986E-6</v>
      </c>
    </row>
    <row r="101" spans="1:8">
      <c r="A101" s="352"/>
      <c r="B101" s="352"/>
      <c r="C101" s="224" t="str">
        <f>'[2]расчет по направ'!$B119</f>
        <v>Мягкий инвентарь</v>
      </c>
      <c r="D101" s="370" t="s">
        <v>55</v>
      </c>
      <c r="E101" s="370"/>
      <c r="F101" s="194"/>
      <c r="G101" s="203"/>
      <c r="H101" s="204">
        <f>'[2]расчет по направ'!G119</f>
        <v>6.6151566469093986E-6</v>
      </c>
    </row>
    <row r="102" spans="1:8">
      <c r="E102" s="20"/>
      <c r="F102" s="20"/>
      <c r="G102" s="20"/>
      <c r="H102" s="20"/>
    </row>
    <row r="103" spans="1:8">
      <c r="E103" s="20"/>
      <c r="F103" s="20"/>
      <c r="G103" s="20"/>
      <c r="H103" s="20"/>
    </row>
    <row r="104" spans="1:8">
      <c r="E104" s="20"/>
      <c r="F104" s="20"/>
      <c r="G104" s="20"/>
      <c r="H104" s="20"/>
    </row>
    <row r="105" spans="1:8">
      <c r="E105" s="20"/>
      <c r="F105" s="20"/>
      <c r="G105" s="20"/>
      <c r="H105" s="20"/>
    </row>
    <row r="106" spans="1:8">
      <c r="E106" s="20"/>
      <c r="F106" s="20"/>
      <c r="G106" s="20"/>
      <c r="H106" s="20"/>
    </row>
    <row r="107" spans="1:8">
      <c r="E107" s="20"/>
      <c r="F107" s="20"/>
      <c r="G107" s="20"/>
      <c r="H107" s="20"/>
    </row>
    <row r="108" spans="1:8">
      <c r="E108" s="20"/>
      <c r="F108" s="20"/>
      <c r="G108" s="20"/>
      <c r="H108" s="20"/>
    </row>
    <row r="109" spans="1:8">
      <c r="E109" s="20"/>
      <c r="F109" s="20"/>
      <c r="G109" s="20"/>
      <c r="H109" s="20"/>
    </row>
    <row r="110" spans="1:8">
      <c r="E110" s="20"/>
      <c r="F110" s="20"/>
      <c r="G110" s="20"/>
      <c r="H110" s="20"/>
    </row>
    <row r="111" spans="1:8">
      <c r="E111" s="20"/>
      <c r="F111" s="20"/>
      <c r="G111" s="20"/>
      <c r="H111" s="20"/>
    </row>
    <row r="112" spans="1:8">
      <c r="E112" s="20"/>
      <c r="F112" s="20"/>
      <c r="G112" s="20"/>
      <c r="H112" s="20"/>
    </row>
    <row r="113" spans="5:8">
      <c r="E113" s="20"/>
      <c r="F113" s="20"/>
      <c r="G113" s="20"/>
      <c r="H113" s="20"/>
    </row>
  </sheetData>
  <mergeCells count="94">
    <mergeCell ref="D100:E100"/>
    <mergeCell ref="D101:E101"/>
    <mergeCell ref="D91:E91"/>
    <mergeCell ref="D92:E92"/>
    <mergeCell ref="D93:E93"/>
    <mergeCell ref="D94:E94"/>
    <mergeCell ref="D95:E95"/>
    <mergeCell ref="D96:E96"/>
    <mergeCell ref="D97:E97"/>
    <mergeCell ref="D98:E98"/>
    <mergeCell ref="D99:E99"/>
    <mergeCell ref="B5:H5"/>
    <mergeCell ref="D10:E10"/>
    <mergeCell ref="D11:E11"/>
    <mergeCell ref="A12:A101"/>
    <mergeCell ref="B12:B101"/>
    <mergeCell ref="C12:H12"/>
    <mergeCell ref="C13:H13"/>
    <mergeCell ref="D15:E15"/>
    <mergeCell ref="D16:E16"/>
    <mergeCell ref="D14:E14"/>
    <mergeCell ref="D18:E18"/>
    <mergeCell ref="D17:E17"/>
    <mergeCell ref="D21:E21"/>
    <mergeCell ref="D20:E20"/>
    <mergeCell ref="C19:H19"/>
    <mergeCell ref="D22:E22"/>
    <mergeCell ref="D24:E24"/>
    <mergeCell ref="D23:E23"/>
    <mergeCell ref="D26:E26"/>
    <mergeCell ref="D25:E25"/>
    <mergeCell ref="D28:E28"/>
    <mergeCell ref="D27:E27"/>
    <mergeCell ref="D30:E30"/>
    <mergeCell ref="D29:E29"/>
    <mergeCell ref="D32:E32"/>
    <mergeCell ref="D31:E31"/>
    <mergeCell ref="D34:E34"/>
    <mergeCell ref="D33:E33"/>
    <mergeCell ref="D36:E36"/>
    <mergeCell ref="D35:E35"/>
    <mergeCell ref="D38:E38"/>
    <mergeCell ref="D40:E40"/>
    <mergeCell ref="D42:E42"/>
    <mergeCell ref="D41:E41"/>
    <mergeCell ref="D44:E44"/>
    <mergeCell ref="D43:E43"/>
    <mergeCell ref="D39:E39"/>
    <mergeCell ref="C37:H37"/>
    <mergeCell ref="D47:E47"/>
    <mergeCell ref="D48:E48"/>
    <mergeCell ref="D49:E49"/>
    <mergeCell ref="D50:E50"/>
    <mergeCell ref="C45:H45"/>
    <mergeCell ref="C46:H46"/>
    <mergeCell ref="D51:E51"/>
    <mergeCell ref="D61:E61"/>
    <mergeCell ref="D62:E62"/>
    <mergeCell ref="D53:E53"/>
    <mergeCell ref="D54:E54"/>
    <mergeCell ref="D55:E55"/>
    <mergeCell ref="D56:E56"/>
    <mergeCell ref="C52:H52"/>
    <mergeCell ref="D57:E57"/>
    <mergeCell ref="D58:E58"/>
    <mergeCell ref="D59:E59"/>
    <mergeCell ref="D60:E60"/>
    <mergeCell ref="C63:H63"/>
    <mergeCell ref="D66:E66"/>
    <mergeCell ref="C65:H65"/>
    <mergeCell ref="D67:E67"/>
    <mergeCell ref="C68:H68"/>
    <mergeCell ref="D78:E78"/>
    <mergeCell ref="D80:E80"/>
    <mergeCell ref="D69:E69"/>
    <mergeCell ref="D70:E70"/>
    <mergeCell ref="D72:E72"/>
    <mergeCell ref="D73:E73"/>
    <mergeCell ref="D74:E74"/>
    <mergeCell ref="D75:E75"/>
    <mergeCell ref="D76:E76"/>
    <mergeCell ref="D77:E77"/>
    <mergeCell ref="C71:H71"/>
    <mergeCell ref="D79:E79"/>
    <mergeCell ref="D82:E82"/>
    <mergeCell ref="D83:E83"/>
    <mergeCell ref="D84:E84"/>
    <mergeCell ref="D85:E85"/>
    <mergeCell ref="D86:E86"/>
    <mergeCell ref="C81:H81"/>
    <mergeCell ref="D87:E87"/>
    <mergeCell ref="D88:E88"/>
    <mergeCell ref="D89:E89"/>
    <mergeCell ref="D90:E90"/>
  </mergeCells>
  <pageMargins left="0.70866141732283472" right="0.70866141732283472" top="0.74803149606299213" bottom="0.74803149606299213" header="0.31496062992125984" footer="0.31496062992125984"/>
  <pageSetup paperSize="9" scale="71" fitToHeight="2" orientation="portrait" blackAndWhite="1" r:id="rId1"/>
  <ignoredErrors>
    <ignoredError sqref="C72:C80" unlocked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BK105"/>
  <sheetViews>
    <sheetView view="pageBreakPreview" topLeftCell="A10" zoomScale="60" zoomScaleNormal="80" zoomScalePageLayoutView="85" workbookViewId="0">
      <selection activeCell="L29" sqref="L29"/>
    </sheetView>
  </sheetViews>
  <sheetFormatPr defaultColWidth="8.85546875" defaultRowHeight="15" outlineLevelRow="2"/>
  <cols>
    <col min="1" max="1" width="24.5703125" style="7" customWidth="1"/>
    <col min="2" max="2" width="30.140625" style="7" customWidth="1"/>
    <col min="3" max="3" width="45.7109375" style="7" customWidth="1"/>
    <col min="4" max="4" width="23.28515625" style="7" customWidth="1"/>
    <col min="5" max="5" width="6.5703125" style="7" customWidth="1"/>
    <col min="6" max="6" width="13.7109375" style="7" customWidth="1"/>
    <col min="7" max="27" width="8.85546875" style="7" customWidth="1"/>
    <col min="28" max="16384" width="8.85546875" style="7"/>
  </cols>
  <sheetData>
    <row r="1" spans="1:6" hidden="1"/>
    <row r="2" spans="1:6" s="6" customFormat="1" ht="19.5" hidden="1" customHeight="1"/>
    <row r="3" spans="1:6" s="6" customFormat="1" ht="79.5" hidden="1" customHeight="1">
      <c r="E3" s="442" t="s">
        <v>36</v>
      </c>
      <c r="F3" s="443"/>
    </row>
    <row r="4" spans="1:6" s="6" customFormat="1" ht="19.5" hidden="1" customHeight="1"/>
    <row r="5" spans="1:6" s="6" customFormat="1" ht="19.5" hidden="1" customHeight="1"/>
    <row r="6" spans="1:6" s="6" customFormat="1" ht="47.25" hidden="1" customHeight="1">
      <c r="B6" s="444" t="s">
        <v>37</v>
      </c>
      <c r="C6" s="444"/>
      <c r="D6" s="444"/>
      <c r="E6" s="444"/>
      <c r="F6" s="444"/>
    </row>
    <row r="7" spans="1:6" s="6" customFormat="1" ht="19.5" hidden="1" customHeight="1"/>
    <row r="8" spans="1:6" s="6" customFormat="1" ht="19.5" hidden="1" customHeight="1"/>
    <row r="9" spans="1:6" s="6" customFormat="1" hidden="1"/>
    <row r="10" spans="1:6" ht="90" customHeight="1">
      <c r="A10" s="80" t="s">
        <v>38</v>
      </c>
      <c r="B10" s="80" t="s">
        <v>106</v>
      </c>
      <c r="C10" s="77" t="s">
        <v>40</v>
      </c>
      <c r="D10" s="77" t="s">
        <v>41</v>
      </c>
      <c r="E10" s="445" t="s">
        <v>44</v>
      </c>
      <c r="F10" s="445"/>
    </row>
    <row r="11" spans="1:6">
      <c r="A11" s="74">
        <v>1</v>
      </c>
      <c r="B11" s="74">
        <v>2</v>
      </c>
      <c r="C11" s="71">
        <v>3</v>
      </c>
      <c r="D11" s="71">
        <v>4</v>
      </c>
      <c r="E11" s="446">
        <v>5</v>
      </c>
      <c r="F11" s="446"/>
    </row>
    <row r="12" spans="1:6" ht="24.75" customHeight="1">
      <c r="A12" s="434" t="s">
        <v>136</v>
      </c>
      <c r="B12" s="436" t="s">
        <v>174</v>
      </c>
      <c r="C12" s="440" t="s">
        <v>90</v>
      </c>
      <c r="D12" s="440"/>
      <c r="E12" s="440"/>
      <c r="F12" s="440"/>
    </row>
    <row r="13" spans="1:6" ht="15.75" customHeight="1">
      <c r="A13" s="434"/>
      <c r="B13" s="437"/>
      <c r="C13" s="293" t="str">
        <f>'[15]расчет свод'!$B8</f>
        <v>Старший воспитатель</v>
      </c>
      <c r="D13" s="78" t="s">
        <v>83</v>
      </c>
      <c r="E13" s="441">
        <f>'[15]расчет свод'!$G8</f>
        <v>17.061538461538461</v>
      </c>
      <c r="F13" s="441"/>
    </row>
    <row r="14" spans="1:6" ht="15" customHeight="1" outlineLevel="1">
      <c r="A14" s="434"/>
      <c r="B14" s="437"/>
      <c r="C14" s="293" t="str">
        <f>'[15]расчет свод'!$B9</f>
        <v>Воспитатель</v>
      </c>
      <c r="D14" s="78" t="s">
        <v>83</v>
      </c>
      <c r="E14" s="441">
        <f>'[15]расчет свод'!$G9</f>
        <v>197.15555555555557</v>
      </c>
      <c r="F14" s="441"/>
    </row>
    <row r="15" spans="1:6" ht="15.75" customHeight="1" outlineLevel="1">
      <c r="A15" s="434"/>
      <c r="B15" s="437"/>
      <c r="C15" s="293" t="str">
        <f>'[15]расчет свод'!$B10</f>
        <v>Музыкальный руководитель</v>
      </c>
      <c r="D15" s="78" t="s">
        <v>83</v>
      </c>
      <c r="E15" s="441">
        <f>'[15]расчет свод'!$G10</f>
        <v>25.592307692307696</v>
      </c>
      <c r="F15" s="441"/>
    </row>
    <row r="16" spans="1:6" ht="20.25" customHeight="1" outlineLevel="1">
      <c r="A16" s="434"/>
      <c r="B16" s="437"/>
      <c r="C16" s="293" t="str">
        <f>'[15]расчет свод'!$B11</f>
        <v>Педагог-психолог</v>
      </c>
      <c r="D16" s="78" t="s">
        <v>83</v>
      </c>
      <c r="E16" s="441">
        <f>'[15]расчет свод'!$G11</f>
        <v>8.5307692307692307</v>
      </c>
      <c r="F16" s="441"/>
    </row>
    <row r="17" spans="1:6" ht="20.25" customHeight="1" outlineLevel="1">
      <c r="A17" s="434"/>
      <c r="B17" s="437"/>
      <c r="C17" s="293" t="str">
        <f>'[15]расчет свод'!$B12</f>
        <v>Учитель-логопед</v>
      </c>
      <c r="D17" s="78" t="s">
        <v>83</v>
      </c>
      <c r="E17" s="441">
        <f>'[15]расчет свод'!$G12</f>
        <v>17.061538461538461</v>
      </c>
      <c r="F17" s="441"/>
    </row>
    <row r="18" spans="1:6" ht="20.25" customHeight="1" outlineLevel="1">
      <c r="A18" s="434"/>
      <c r="B18" s="437"/>
      <c r="C18" s="293" t="str">
        <f>'[15]расчет свод'!$B13</f>
        <v>Учитель-дефектолог</v>
      </c>
      <c r="D18" s="78" t="s">
        <v>83</v>
      </c>
      <c r="E18" s="441">
        <f>'[15]расчет свод'!$G13</f>
        <v>0</v>
      </c>
      <c r="F18" s="441"/>
    </row>
    <row r="19" spans="1:6" ht="21" customHeight="1" outlineLevel="1">
      <c r="A19" s="434"/>
      <c r="B19" s="437"/>
      <c r="C19" s="293" t="str">
        <f>'[15]расчет свод'!$B14</f>
        <v>Инструктор по физической культуре</v>
      </c>
      <c r="D19" s="78" t="s">
        <v>83</v>
      </c>
      <c r="E19" s="441">
        <f>'[15]расчет свод'!$G14</f>
        <v>8.5307692307692307</v>
      </c>
      <c r="F19" s="441"/>
    </row>
    <row r="20" spans="1:6" s="6" customFormat="1" ht="33.75" customHeight="1" outlineLevel="1">
      <c r="A20" s="434"/>
      <c r="B20" s="437"/>
      <c r="C20" s="447" t="s">
        <v>109</v>
      </c>
      <c r="D20" s="448"/>
      <c r="E20" s="448"/>
      <c r="F20" s="448"/>
    </row>
    <row r="21" spans="1:6" ht="15" customHeight="1" outlineLevel="2">
      <c r="A21" s="434"/>
      <c r="B21" s="437"/>
      <c r="C21" s="293" t="str">
        <f>'[15]расчет свод'!$B20</f>
        <v>Машинки</v>
      </c>
      <c r="D21" s="78" t="s">
        <v>52</v>
      </c>
      <c r="E21" s="441">
        <f>'[15]расчет свод'!$G20</f>
        <v>3.8461538461538464E-2</v>
      </c>
      <c r="F21" s="441"/>
    </row>
    <row r="22" spans="1:6" ht="15" customHeight="1" outlineLevel="2">
      <c r="A22" s="434"/>
      <c r="B22" s="437"/>
      <c r="C22" s="293" t="str">
        <f>'[15]расчет свод'!$B21</f>
        <v xml:space="preserve">Куклы </v>
      </c>
      <c r="D22" s="78" t="s">
        <v>52</v>
      </c>
      <c r="E22" s="441">
        <f>'[15]расчет свод'!$G21</f>
        <v>3.8461538461538464E-2</v>
      </c>
      <c r="F22" s="441"/>
    </row>
    <row r="23" spans="1:6" ht="15" customHeight="1" outlineLevel="2">
      <c r="A23" s="434"/>
      <c r="B23" s="437"/>
      <c r="C23" s="293" t="str">
        <f>'[15]расчет свод'!$B22</f>
        <v>Коляски кукольные</v>
      </c>
      <c r="D23" s="78" t="s">
        <v>52</v>
      </c>
      <c r="E23" s="441">
        <f>'[15]расчет свод'!$G22</f>
        <v>3.8461538461538464E-2</v>
      </c>
      <c r="F23" s="441"/>
    </row>
    <row r="24" spans="1:6" ht="15" customHeight="1" outlineLevel="2">
      <c r="A24" s="434"/>
      <c r="B24" s="437"/>
      <c r="C24" s="293" t="str">
        <f>'[15]расчет свод'!$B23</f>
        <v xml:space="preserve">Мячи в ассортименте </v>
      </c>
      <c r="D24" s="78" t="s">
        <v>52</v>
      </c>
      <c r="E24" s="441">
        <f>'[15]расчет свод'!$G23</f>
        <v>4.807692307692308E-2</v>
      </c>
      <c r="F24" s="441"/>
    </row>
    <row r="25" spans="1:6" ht="15" customHeight="1" outlineLevel="2">
      <c r="A25" s="434"/>
      <c r="B25" s="437"/>
      <c r="C25" s="293" t="str">
        <f>'[15]расчет свод'!$B24</f>
        <v>Набор кукольной посуды</v>
      </c>
      <c r="D25" s="78" t="s">
        <v>52</v>
      </c>
      <c r="E25" s="441">
        <f>'[15]расчет свод'!$G24</f>
        <v>3.8461538461538464E-2</v>
      </c>
      <c r="F25" s="441"/>
    </row>
    <row r="26" spans="1:6" ht="15" customHeight="1" outlineLevel="2">
      <c r="A26" s="434"/>
      <c r="B26" s="437"/>
      <c r="C26" s="293" t="str">
        <f>'[15]расчет свод'!$B25</f>
        <v>Настольно-печатные игры, пазлы</v>
      </c>
      <c r="D26" s="78" t="s">
        <v>52</v>
      </c>
      <c r="E26" s="441">
        <f>'[15]расчет свод'!$G25</f>
        <v>2.8846153846153848E-2</v>
      </c>
      <c r="F26" s="441"/>
    </row>
    <row r="27" spans="1:6" ht="18" customHeight="1" outlineLevel="2">
      <c r="A27" s="434"/>
      <c r="B27" s="437"/>
      <c r="C27" s="293" t="str">
        <f>'[15]расчет свод'!$B26</f>
        <v>Интерактивные развивающие игры</v>
      </c>
      <c r="D27" s="78" t="s">
        <v>52</v>
      </c>
      <c r="E27" s="441">
        <f>'[15]расчет свод'!$G26</f>
        <v>2.8846153846153848E-2</v>
      </c>
      <c r="F27" s="441"/>
    </row>
    <row r="28" spans="1:6" ht="15" customHeight="1" outlineLevel="2">
      <c r="A28" s="434"/>
      <c r="B28" s="437"/>
      <c r="C28" s="293" t="str">
        <f>'[15]расчет свод'!$B27</f>
        <v>Учебные пособия</v>
      </c>
      <c r="D28" s="78" t="s">
        <v>52</v>
      </c>
      <c r="E28" s="441">
        <f>'[15]расчет свод'!$G27</f>
        <v>0.24038461538461536</v>
      </c>
      <c r="F28" s="441"/>
    </row>
    <row r="29" spans="1:6" ht="15" customHeight="1" outlineLevel="2">
      <c r="A29" s="434"/>
      <c r="B29" s="437"/>
      <c r="C29" s="293" t="str">
        <f>'[15]расчет свод'!$B28</f>
        <v xml:space="preserve">Конструкторы </v>
      </c>
      <c r="D29" s="78" t="s">
        <v>52</v>
      </c>
      <c r="E29" s="441">
        <f>'[15]расчет свод'!$G28</f>
        <v>0.11538461538461539</v>
      </c>
      <c r="F29" s="441"/>
    </row>
    <row r="30" spans="1:6" ht="15" customHeight="1" outlineLevel="2">
      <c r="A30" s="434"/>
      <c r="B30" s="437"/>
      <c r="C30" s="293" t="str">
        <f>'[15]расчет свод'!$B29</f>
        <v>Мозаика кнопочная</v>
      </c>
      <c r="D30" s="78" t="s">
        <v>87</v>
      </c>
      <c r="E30" s="441">
        <f>'[15]расчет свод'!$G29</f>
        <v>4.807692307692308E-2</v>
      </c>
      <c r="F30" s="441"/>
    </row>
    <row r="31" spans="1:6" ht="18" customHeight="1" outlineLevel="2">
      <c r="A31" s="434"/>
      <c r="B31" s="437"/>
      <c r="C31" s="293" t="str">
        <f>'[15]расчет свод'!$B30</f>
        <v>Альбом для рисования</v>
      </c>
      <c r="D31" s="78" t="s">
        <v>87</v>
      </c>
      <c r="E31" s="441">
        <f>'[15]расчет свод'!$G30</f>
        <v>1</v>
      </c>
      <c r="F31" s="441"/>
    </row>
    <row r="32" spans="1:6" ht="15" customHeight="1" outlineLevel="2">
      <c r="A32" s="434"/>
      <c r="B32" s="437"/>
      <c r="C32" s="293" t="str">
        <f>'[15]расчет свод'!$B31</f>
        <v>Краски акварельные</v>
      </c>
      <c r="D32" s="78" t="s">
        <v>87</v>
      </c>
      <c r="E32" s="441">
        <f>'[15]расчет свод'!$G31</f>
        <v>1</v>
      </c>
      <c r="F32" s="441"/>
    </row>
    <row r="33" spans="1:6" ht="15" customHeight="1" outlineLevel="2">
      <c r="A33" s="434"/>
      <c r="B33" s="437"/>
      <c r="C33" s="293" t="str">
        <f>'[15]расчет свод'!$B32</f>
        <v>Карандаши цветные</v>
      </c>
      <c r="D33" s="78" t="s">
        <v>52</v>
      </c>
      <c r="E33" s="441">
        <f>'[15]расчет свод'!$G32</f>
        <v>1</v>
      </c>
      <c r="F33" s="441"/>
    </row>
    <row r="34" spans="1:6" ht="15" customHeight="1" outlineLevel="2">
      <c r="A34" s="434"/>
      <c r="B34" s="437"/>
      <c r="C34" s="293" t="str">
        <f>'[15]расчет свод'!$B33</f>
        <v>Наглядный и раздаточный материал</v>
      </c>
      <c r="D34" s="78" t="s">
        <v>52</v>
      </c>
      <c r="E34" s="441">
        <f>'[15]расчет свод'!$G33</f>
        <v>1</v>
      </c>
      <c r="F34" s="441"/>
    </row>
    <row r="35" spans="1:6" ht="26.25" customHeight="1">
      <c r="A35" s="434"/>
      <c r="B35" s="437"/>
      <c r="C35" s="450" t="s">
        <v>53</v>
      </c>
      <c r="D35" s="450"/>
      <c r="E35" s="450"/>
      <c r="F35" s="450"/>
    </row>
    <row r="36" spans="1:6" ht="20.25" customHeight="1" outlineLevel="2">
      <c r="A36" s="434"/>
      <c r="B36" s="437"/>
      <c r="C36" s="81" t="str">
        <f>'[15]расчет свод'!$B48</f>
        <v>медосмотр (пед работники)</v>
      </c>
      <c r="D36" s="345" t="s">
        <v>85</v>
      </c>
      <c r="E36" s="449">
        <f>'[15]расчет свод'!$G48</f>
        <v>0.14423076923076922</v>
      </c>
      <c r="F36" s="449"/>
    </row>
    <row r="37" spans="1:6" ht="20.25" customHeight="1" outlineLevel="2">
      <c r="A37" s="434"/>
      <c r="B37" s="437"/>
      <c r="C37" s="81" t="str">
        <f>'[15]расчет свод'!$B49</f>
        <v>командировочные расходы педработников</v>
      </c>
      <c r="D37" s="345" t="s">
        <v>85</v>
      </c>
      <c r="E37" s="449">
        <f>'[15]расчет свод'!$G49</f>
        <v>4.807692307692308E-2</v>
      </c>
      <c r="F37" s="449"/>
    </row>
    <row r="38" spans="1:6" ht="21" customHeight="1" outlineLevel="2">
      <c r="A38" s="434"/>
      <c r="B38" s="437"/>
      <c r="C38" s="81" t="str">
        <f>'[15]расчет свод'!$B50</f>
        <v>подписка на периодические издания</v>
      </c>
      <c r="D38" s="82" t="s">
        <v>85</v>
      </c>
      <c r="E38" s="449">
        <f>'[15]расчет свод'!$G50</f>
        <v>9.6153846153846159E-3</v>
      </c>
      <c r="F38" s="449"/>
    </row>
    <row r="39" spans="1:6" ht="15" customHeight="1">
      <c r="A39" s="434"/>
      <c r="B39" s="437"/>
      <c r="C39" s="452" t="s">
        <v>60</v>
      </c>
      <c r="D39" s="452"/>
      <c r="E39" s="452"/>
      <c r="F39" s="452"/>
    </row>
    <row r="40" spans="1:6" ht="15.75" customHeight="1">
      <c r="A40" s="434"/>
      <c r="B40" s="437"/>
      <c r="C40" s="72" t="str">
        <f>'[15]расчет свод'!$B56</f>
        <v>Электроэнергия 1</v>
      </c>
      <c r="D40" s="83" t="s">
        <v>110</v>
      </c>
      <c r="E40" s="451">
        <f>'[15]расчет свод'!$G56</f>
        <v>214.84134269138124</v>
      </c>
      <c r="F40" s="451"/>
    </row>
    <row r="41" spans="1:6" ht="15.75" customHeight="1">
      <c r="A41" s="434"/>
      <c r="B41" s="437"/>
      <c r="C41" s="72" t="str">
        <f>'[15]расчет свод'!$B57</f>
        <v>Теплоэнергия</v>
      </c>
      <c r="D41" s="83" t="s">
        <v>63</v>
      </c>
      <c r="E41" s="451">
        <f>'[15]расчет свод'!$G57</f>
        <v>1.5491971183428892</v>
      </c>
      <c r="F41" s="451"/>
    </row>
    <row r="42" spans="1:6" ht="15.75" customHeight="1">
      <c r="A42" s="434"/>
      <c r="B42" s="437"/>
      <c r="C42" s="72" t="str">
        <f>'[15]расчет свод'!$B58</f>
        <v>Холодное водоснабжение</v>
      </c>
      <c r="D42" s="83" t="s">
        <v>111</v>
      </c>
      <c r="E42" s="451">
        <f>'[15]расчет свод'!$G58</f>
        <v>5.2682019143909375</v>
      </c>
      <c r="F42" s="451"/>
    </row>
    <row r="43" spans="1:6" ht="16.5" customHeight="1">
      <c r="A43" s="434"/>
      <c r="B43" s="437"/>
      <c r="C43" s="72" t="str">
        <f>'[15]расчет свод'!$B59</f>
        <v>Водоотведение</v>
      </c>
      <c r="D43" s="83" t="s">
        <v>111</v>
      </c>
      <c r="E43" s="451">
        <f>'[15]расчет свод'!$G59</f>
        <v>5.2682019143909375</v>
      </c>
      <c r="F43" s="451"/>
    </row>
    <row r="44" spans="1:6" ht="17.25" customHeight="1">
      <c r="A44" s="434"/>
      <c r="B44" s="437"/>
      <c r="C44" s="72" t="str">
        <f>'[15]расчет свод'!$B60</f>
        <v>ТКО</v>
      </c>
      <c r="D44" s="83" t="s">
        <v>193</v>
      </c>
      <c r="E44" s="451">
        <f>'[15]расчет свод'!$G60</f>
        <v>0.12923076497127403</v>
      </c>
      <c r="F44" s="451"/>
    </row>
    <row r="45" spans="1:6" ht="36" customHeight="1">
      <c r="A45" s="434"/>
      <c r="B45" s="437"/>
      <c r="C45" s="440" t="s">
        <v>112</v>
      </c>
      <c r="D45" s="440"/>
      <c r="E45" s="440"/>
      <c r="F45" s="440"/>
    </row>
    <row r="46" spans="1:6" ht="45.75" customHeight="1">
      <c r="A46" s="434"/>
      <c r="B46" s="437"/>
      <c r="C46" s="73" t="str">
        <f>'[15]расчет свод'!$B63</f>
        <v>Техническое обслуживание и регламентно-профилактический ремонт систем охранно-пожарной сигнализации</v>
      </c>
      <c r="D46" s="82" t="s">
        <v>85</v>
      </c>
      <c r="E46" s="441">
        <f>'[15]расчет свод'!$G63</f>
        <v>4.807692307692308E-3</v>
      </c>
      <c r="F46" s="441"/>
    </row>
    <row r="47" spans="1:6" ht="17.25" customHeight="1">
      <c r="A47" s="434"/>
      <c r="B47" s="437"/>
      <c r="C47" s="73" t="str">
        <f>'[15]расчет свод'!$B64</f>
        <v>Проведение текущего ремонта</v>
      </c>
      <c r="D47" s="82" t="s">
        <v>85</v>
      </c>
      <c r="E47" s="441">
        <f>'[15]расчет свод'!$G64</f>
        <v>4.807692307692308E-3</v>
      </c>
      <c r="F47" s="441"/>
    </row>
    <row r="48" spans="1:6" ht="15.75" customHeight="1">
      <c r="A48" s="434"/>
      <c r="B48" s="437"/>
      <c r="C48" s="73" t="str">
        <f>'[15]расчет свод'!$B65</f>
        <v>Обслуживание тревожной кнопки</v>
      </c>
      <c r="D48" s="82" t="s">
        <v>85</v>
      </c>
      <c r="E48" s="441">
        <f>'[15]расчет свод'!$G65</f>
        <v>4.807692307692308E-3</v>
      </c>
      <c r="F48" s="441"/>
    </row>
    <row r="49" spans="1:6" ht="13.5" customHeight="1">
      <c r="A49" s="434"/>
      <c r="B49" s="437"/>
      <c r="C49" s="73" t="str">
        <f>'[15]расчет свод'!$B66</f>
        <v>Уборка территории от снега</v>
      </c>
      <c r="D49" s="82" t="s">
        <v>85</v>
      </c>
      <c r="E49" s="441">
        <f>'[15]расчет свод'!$G66</f>
        <v>4.807692307692308E-3</v>
      </c>
      <c r="F49" s="441"/>
    </row>
    <row r="50" spans="1:6" ht="15.75" customHeight="1">
      <c r="A50" s="434"/>
      <c r="B50" s="437"/>
      <c r="C50" s="73" t="str">
        <f>'[15]расчет свод'!$B67</f>
        <v>Дератизация и дезинфекция</v>
      </c>
      <c r="D50" s="82" t="s">
        <v>85</v>
      </c>
      <c r="E50" s="441">
        <f>'[15]расчет свод'!$G67</f>
        <v>4.807692307692308E-3</v>
      </c>
      <c r="F50" s="441"/>
    </row>
    <row r="51" spans="1:6" ht="63.75" customHeight="1">
      <c r="A51" s="434"/>
      <c r="B51" s="437"/>
      <c r="C51" s="73" t="str">
        <f>'[15]расчет свод'!$B68</f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D51" s="82" t="s">
        <v>85</v>
      </c>
      <c r="E51" s="441">
        <f>'[15]расчет свод'!$G68</f>
        <v>1.9230769230769232E-2</v>
      </c>
      <c r="F51" s="441"/>
    </row>
    <row r="52" spans="1:6" ht="16.5" customHeight="1">
      <c r="A52" s="434"/>
      <c r="B52" s="437"/>
      <c r="C52" s="73" t="str">
        <f>'[15]расчет свод'!$B69</f>
        <v>Монтаж теплоузла</v>
      </c>
      <c r="D52" s="82" t="s">
        <v>85</v>
      </c>
      <c r="E52" s="441">
        <f>'[15]расчет свод'!$G69</f>
        <v>4.807692307692308E-3</v>
      </c>
      <c r="F52" s="441"/>
    </row>
    <row r="53" spans="1:6" ht="15" customHeight="1">
      <c r="A53" s="434"/>
      <c r="B53" s="437"/>
      <c r="C53" s="453" t="s">
        <v>68</v>
      </c>
      <c r="D53" s="453"/>
      <c r="E53" s="453"/>
      <c r="F53" s="453"/>
    </row>
    <row r="54" spans="1:6" ht="16.5" customHeight="1">
      <c r="A54" s="434"/>
      <c r="B54" s="437"/>
      <c r="C54" s="70"/>
      <c r="D54" s="70"/>
      <c r="E54" s="614"/>
      <c r="F54" s="615"/>
    </row>
    <row r="55" spans="1:6" s="45" customFormat="1" ht="15.75" customHeight="1">
      <c r="A55" s="434"/>
      <c r="B55" s="437"/>
      <c r="C55" s="440" t="s">
        <v>69</v>
      </c>
      <c r="D55" s="440"/>
      <c r="E55" s="440"/>
      <c r="F55" s="440"/>
    </row>
    <row r="56" spans="1:6" s="306" customFormat="1" ht="18.75" customHeight="1">
      <c r="A56" s="434"/>
      <c r="B56" s="437"/>
      <c r="C56" s="304" t="str">
        <f>'[15]расчет свод'!$B74</f>
        <v>Абонентская связь</v>
      </c>
      <c r="D56" s="305" t="s">
        <v>85</v>
      </c>
      <c r="E56" s="454">
        <f>'[15]расчет свод'!$G74</f>
        <v>4.807692307692308E-3</v>
      </c>
      <c r="F56" s="455"/>
    </row>
    <row r="57" spans="1:6" s="306" customFormat="1" ht="18" customHeight="1">
      <c r="A57" s="434"/>
      <c r="B57" s="437"/>
      <c r="C57" s="304" t="str">
        <f>'[15]расчет свод'!$B75</f>
        <v>Интернет</v>
      </c>
      <c r="D57" s="305" t="s">
        <v>85</v>
      </c>
      <c r="E57" s="454">
        <f>'[15]расчет свод'!$G75</f>
        <v>9.6153846153846159E-3</v>
      </c>
      <c r="F57" s="455"/>
    </row>
    <row r="58" spans="1:6" s="306" customFormat="1" ht="20.25" customHeight="1">
      <c r="A58" s="434"/>
      <c r="B58" s="437"/>
      <c r="C58" s="304" t="str">
        <f>'[15]расчет свод'!$B76</f>
        <v>Иные услуги связи</v>
      </c>
      <c r="D58" s="305" t="s">
        <v>85</v>
      </c>
      <c r="E58" s="454">
        <f>'[15]расчет свод'!$G76</f>
        <v>4.807692307692308E-3</v>
      </c>
      <c r="F58" s="455"/>
    </row>
    <row r="59" spans="1:6" s="45" customFormat="1" ht="18.75" customHeight="1">
      <c r="A59" s="434"/>
      <c r="B59" s="437"/>
      <c r="C59" s="440" t="s">
        <v>72</v>
      </c>
      <c r="D59" s="440"/>
      <c r="E59" s="440"/>
      <c r="F59" s="440"/>
    </row>
    <row r="60" spans="1:6" ht="35.25" customHeight="1">
      <c r="A60" s="434"/>
      <c r="B60" s="437"/>
      <c r="C60" s="73" t="str">
        <f>'[15]расчет свод'!$B$79</f>
        <v>Оплата грузовых перевозок по доставке грузов</v>
      </c>
      <c r="D60" s="73" t="s">
        <v>74</v>
      </c>
      <c r="E60" s="457">
        <f>'[15]расчет свод'!$G$79</f>
        <v>1.9230769230769232E-2</v>
      </c>
      <c r="F60" s="458"/>
    </row>
    <row r="61" spans="1:6" ht="15.75" customHeight="1">
      <c r="A61" s="434"/>
      <c r="B61" s="437"/>
      <c r="C61" s="459"/>
      <c r="D61" s="459"/>
      <c r="E61" s="459"/>
      <c r="F61" s="459"/>
    </row>
    <row r="62" spans="1:6" ht="43.5" customHeight="1">
      <c r="A62" s="434"/>
      <c r="B62" s="437"/>
      <c r="C62" s="456" t="s">
        <v>75</v>
      </c>
      <c r="D62" s="456"/>
      <c r="E62" s="456"/>
      <c r="F62" s="456"/>
    </row>
    <row r="63" spans="1:6" s="6" customFormat="1" ht="21.75" customHeight="1">
      <c r="A63" s="434"/>
      <c r="B63" s="437"/>
      <c r="C63" s="294" t="str">
        <f>'[15]расчет свод'!$B82</f>
        <v>Заведующий</v>
      </c>
      <c r="D63" s="84" t="s">
        <v>48</v>
      </c>
      <c r="E63" s="457">
        <f>'[15]расчет свод'!$G82</f>
        <v>4.807692307692308E-3</v>
      </c>
      <c r="F63" s="458"/>
    </row>
    <row r="64" spans="1:6" s="6" customFormat="1" ht="18.75" customHeight="1">
      <c r="A64" s="434"/>
      <c r="B64" s="437"/>
      <c r="C64" s="294" t="str">
        <f>'[15]расчет свод'!$B83</f>
        <v>Заведующий хозяйством</v>
      </c>
      <c r="D64" s="84" t="s">
        <v>48</v>
      </c>
      <c r="E64" s="457">
        <f>'[15]расчет свод'!$G83</f>
        <v>4.807692307692308E-3</v>
      </c>
      <c r="F64" s="458"/>
    </row>
    <row r="65" spans="1:6" s="6" customFormat="1" ht="20.25" customHeight="1">
      <c r="A65" s="434"/>
      <c r="B65" s="437"/>
      <c r="C65" s="294" t="str">
        <f>'[15]расчет свод'!$B84</f>
        <v>Делопроизводитель</v>
      </c>
      <c r="D65" s="84" t="s">
        <v>48</v>
      </c>
      <c r="E65" s="457">
        <f>'[15]расчет свод'!$G84</f>
        <v>4.807692307692308E-3</v>
      </c>
      <c r="F65" s="458"/>
    </row>
    <row r="66" spans="1:6" ht="18.75" customHeight="1">
      <c r="A66" s="434"/>
      <c r="B66" s="437"/>
      <c r="C66" s="294" t="str">
        <f>'[15]расчет свод'!$B85</f>
        <v>Рабочий по обслуживанию и ремонту зданий</v>
      </c>
      <c r="D66" s="84" t="s">
        <v>48</v>
      </c>
      <c r="E66" s="457">
        <f>'[15]расчет свод'!$G85</f>
        <v>7.2115384615384619E-3</v>
      </c>
      <c r="F66" s="458"/>
    </row>
    <row r="67" spans="1:6" ht="21" customHeight="1">
      <c r="A67" s="434"/>
      <c r="B67" s="437"/>
      <c r="C67" s="294" t="str">
        <f>'[15]расчет свод'!$B86</f>
        <v>Сторож</v>
      </c>
      <c r="D67" s="84" t="s">
        <v>48</v>
      </c>
      <c r="E67" s="457">
        <f>'[15]расчет свод'!$G86</f>
        <v>1.4423076923076924E-2</v>
      </c>
      <c r="F67" s="458"/>
    </row>
    <row r="68" spans="1:6" ht="21" customHeight="1">
      <c r="A68" s="434"/>
      <c r="B68" s="437"/>
      <c r="C68" s="294" t="str">
        <f>'[15]расчет свод'!$B87</f>
        <v>Дворник</v>
      </c>
      <c r="D68" s="84" t="s">
        <v>48</v>
      </c>
      <c r="E68" s="457">
        <f>'[15]расчет свод'!$G87</f>
        <v>4.807692307692308E-3</v>
      </c>
      <c r="F68" s="458"/>
    </row>
    <row r="69" spans="1:6" ht="19.5" customHeight="1">
      <c r="A69" s="434"/>
      <c r="B69" s="437"/>
      <c r="C69" s="294" t="str">
        <f>'[15]расчет свод'!$B88</f>
        <v>Кастелянша</v>
      </c>
      <c r="D69" s="84" t="s">
        <v>48</v>
      </c>
      <c r="E69" s="457">
        <f>'[15]расчет свод'!$G88</f>
        <v>2.403846153846154E-3</v>
      </c>
      <c r="F69" s="458"/>
    </row>
    <row r="70" spans="1:6" ht="19.5" customHeight="1">
      <c r="A70" s="434"/>
      <c r="B70" s="437"/>
      <c r="C70" s="294" t="str">
        <f>'[15]расчет свод'!$B89</f>
        <v>Машинист по стирке белья</v>
      </c>
      <c r="D70" s="84" t="s">
        <v>48</v>
      </c>
      <c r="E70" s="457" t="e">
        <f>'[15]расчет свод'!$G89</f>
        <v>#REF!</v>
      </c>
      <c r="F70" s="458"/>
    </row>
    <row r="71" spans="1:6" ht="21" customHeight="1">
      <c r="A71" s="434"/>
      <c r="B71" s="437"/>
      <c r="C71" s="294" t="str">
        <f>'[15]расчет свод'!$B90</f>
        <v>Уборщик служебных помещений</v>
      </c>
      <c r="D71" s="84" t="s">
        <v>48</v>
      </c>
      <c r="E71" s="457" t="e">
        <f>'[15]расчет свод'!$G90</f>
        <v>#REF!</v>
      </c>
      <c r="F71" s="458"/>
    </row>
    <row r="72" spans="1:6" ht="19.5" customHeight="1">
      <c r="A72" s="434"/>
      <c r="B72" s="437"/>
      <c r="C72" s="294" t="str">
        <f>'[15]расчет свод'!$B91</f>
        <v>Повар</v>
      </c>
      <c r="D72" s="84" t="s">
        <v>48</v>
      </c>
      <c r="E72" s="457" t="e">
        <f>'[15]расчет свод'!$G91</f>
        <v>#REF!</v>
      </c>
      <c r="F72" s="458"/>
    </row>
    <row r="73" spans="1:6" ht="19.5" customHeight="1">
      <c r="A73" s="434"/>
      <c r="B73" s="437"/>
      <c r="C73" s="294" t="str">
        <f>'[15]расчет свод'!$B92</f>
        <v>Рабочий кухни</v>
      </c>
      <c r="D73" s="84" t="s">
        <v>48</v>
      </c>
      <c r="E73" s="457" t="e">
        <f>'[15]расчет свод'!$G92</f>
        <v>#REF!</v>
      </c>
      <c r="F73" s="458"/>
    </row>
    <row r="74" spans="1:6" s="45" customFormat="1" ht="17.25" customHeight="1">
      <c r="A74" s="435"/>
      <c r="B74" s="438"/>
      <c r="C74" s="460" t="s">
        <v>77</v>
      </c>
      <c r="D74" s="460"/>
      <c r="E74" s="460"/>
      <c r="F74" s="460"/>
    </row>
    <row r="75" spans="1:6" s="306" customFormat="1" ht="20.25" customHeight="1">
      <c r="A75" s="435"/>
      <c r="B75" s="438"/>
      <c r="C75" s="307" t="str">
        <f>'[15]расчет свод'!$B95</f>
        <v>Медикаменты</v>
      </c>
      <c r="D75" s="308" t="s">
        <v>85</v>
      </c>
      <c r="E75" s="454">
        <f>'[15]расчет свод'!$G95</f>
        <v>4.807692307692308E-3</v>
      </c>
      <c r="F75" s="455"/>
    </row>
    <row r="76" spans="1:6" s="306" customFormat="1" ht="18.75" customHeight="1">
      <c r="A76" s="435"/>
      <c r="B76" s="438"/>
      <c r="C76" s="307" t="str">
        <f>'[15]расчет свод'!$B96</f>
        <v>Комплектующие к оргтехнике</v>
      </c>
      <c r="D76" s="308" t="s">
        <v>85</v>
      </c>
      <c r="E76" s="454">
        <f>'[15]расчет свод'!$G96</f>
        <v>4.807692307692308E-3</v>
      </c>
      <c r="F76" s="455"/>
    </row>
    <row r="77" spans="1:6" s="306" customFormat="1" ht="24" customHeight="1">
      <c r="A77" s="435"/>
      <c r="B77" s="438"/>
      <c r="C77" s="307" t="str">
        <f>'[15]расчет свод'!$B97</f>
        <v>Демеркуризация отработанных ламп</v>
      </c>
      <c r="D77" s="308" t="s">
        <v>85</v>
      </c>
      <c r="E77" s="454">
        <f>'[15]расчет свод'!$G97</f>
        <v>4.807692307692308E-3</v>
      </c>
      <c r="F77" s="455"/>
    </row>
    <row r="78" spans="1:6" s="306" customFormat="1" ht="18.75" customHeight="1">
      <c r="A78" s="435"/>
      <c r="B78" s="438"/>
      <c r="C78" s="307" t="str">
        <f>'[15]расчет свод'!$B98</f>
        <v>Обучение</v>
      </c>
      <c r="D78" s="308" t="s">
        <v>85</v>
      </c>
      <c r="E78" s="454">
        <f>'[15]расчет свод'!$G98</f>
        <v>4.807692307692308E-3</v>
      </c>
      <c r="F78" s="455"/>
    </row>
    <row r="79" spans="1:6" s="306" customFormat="1" ht="18.75" customHeight="1">
      <c r="A79" s="435"/>
      <c r="B79" s="438"/>
      <c r="C79" s="307" t="str">
        <f>'[15]расчет свод'!$B99</f>
        <v>Испытание диэлектрических бот и перчаток</v>
      </c>
      <c r="D79" s="308" t="s">
        <v>85</v>
      </c>
      <c r="E79" s="454">
        <f>'[15]расчет свод'!$G99</f>
        <v>4.807692307692308E-3</v>
      </c>
      <c r="F79" s="455"/>
    </row>
    <row r="80" spans="1:6" s="306" customFormat="1" ht="30">
      <c r="A80" s="435"/>
      <c r="B80" s="438"/>
      <c r="C80" s="307" t="str">
        <f>'[15]расчет свод'!$B100</f>
        <v>контроль качестватекстильных материалов и деревянных конструкций</v>
      </c>
      <c r="D80" s="308" t="s">
        <v>85</v>
      </c>
      <c r="E80" s="454">
        <f>'[15]расчет свод'!$G100</f>
        <v>4.807692307692308E-3</v>
      </c>
      <c r="F80" s="455"/>
    </row>
    <row r="81" spans="1:6" s="306" customFormat="1" ht="20.25" customHeight="1">
      <c r="A81" s="435"/>
      <c r="B81" s="438"/>
      <c r="C81" s="307" t="str">
        <f>'[15]расчет свод'!$B101</f>
        <v>Услуги Центра гигиены и эпидемиологии</v>
      </c>
      <c r="D81" s="308" t="s">
        <v>85</v>
      </c>
      <c r="E81" s="454">
        <f>'[15]расчет свод'!$G101</f>
        <v>4.807692307692308E-3</v>
      </c>
      <c r="F81" s="455"/>
    </row>
    <row r="82" spans="1:6" s="306" customFormat="1" ht="21" customHeight="1">
      <c r="A82" s="435"/>
      <c r="B82" s="438"/>
      <c r="C82" s="307" t="str">
        <f>'[15]расчет свод'!$B102</f>
        <v>Замена тех.паспрта</v>
      </c>
      <c r="D82" s="308" t="s">
        <v>85</v>
      </c>
      <c r="E82" s="454">
        <f>'[15]расчет свод'!$G102</f>
        <v>4.807692307692308E-3</v>
      </c>
      <c r="F82" s="455"/>
    </row>
    <row r="83" spans="1:6" s="306" customFormat="1" ht="21" customHeight="1">
      <c r="A83" s="435"/>
      <c r="B83" s="438"/>
      <c r="C83" s="307" t="str">
        <f>'[15]расчет свод'!$B103</f>
        <v>Налоги, госпошлина</v>
      </c>
      <c r="D83" s="308" t="s">
        <v>85</v>
      </c>
      <c r="E83" s="454">
        <f>'[15]расчет свод'!$G103</f>
        <v>4.807692307692308E-3</v>
      </c>
      <c r="F83" s="455"/>
    </row>
    <row r="84" spans="1:6" s="306" customFormat="1" ht="21" customHeight="1">
      <c r="A84" s="435"/>
      <c r="B84" s="438"/>
      <c r="C84" s="307" t="str">
        <f>'[15]расчет свод'!$B104</f>
        <v>пособие по уходу за ребенком до 3-х лет</v>
      </c>
      <c r="D84" s="308" t="s">
        <v>85</v>
      </c>
      <c r="E84" s="454">
        <f>'[15]расчет свод'!$G104</f>
        <v>4.807692307692308E-3</v>
      </c>
      <c r="F84" s="455"/>
    </row>
    <row r="85" spans="1:6" s="306" customFormat="1" ht="30">
      <c r="A85" s="435"/>
      <c r="B85" s="438"/>
      <c r="C85" s="307" t="str">
        <f>'[15]расчет свод'!$B105</f>
        <v>Медосмотр младшего обслуживающего и административного персонала</v>
      </c>
      <c r="D85" s="308" t="s">
        <v>85</v>
      </c>
      <c r="E85" s="454">
        <f>'[15]расчет свод'!$G105</f>
        <v>0.11538461538461539</v>
      </c>
      <c r="F85" s="455"/>
    </row>
    <row r="86" spans="1:6" s="306" customFormat="1" ht="17.25" customHeight="1">
      <c r="A86" s="435"/>
      <c r="B86" s="438"/>
      <c r="C86" s="307" t="str">
        <f>'[15]расчет свод'!$B106</f>
        <v>Подписка, услуги Семис</v>
      </c>
      <c r="D86" s="308" t="s">
        <v>85</v>
      </c>
      <c r="E86" s="454">
        <f>'[15]расчет свод'!$G106</f>
        <v>4.807692307692308E-3</v>
      </c>
      <c r="F86" s="455"/>
    </row>
    <row r="87" spans="1:6" s="306" customFormat="1" ht="30">
      <c r="A87" s="435"/>
      <c r="B87" s="438"/>
      <c r="C87" s="307" t="str">
        <f>'[15]расчет свод'!$B107</f>
        <v>Проведение испытаний устройств заземления и изоляции электросетей</v>
      </c>
      <c r="D87" s="308" t="s">
        <v>85</v>
      </c>
      <c r="E87" s="454">
        <f>'[15]расчет свод'!$G107</f>
        <v>4.807692307692308E-3</v>
      </c>
      <c r="F87" s="455"/>
    </row>
    <row r="88" spans="1:6" s="306" customFormat="1" ht="32.25" customHeight="1">
      <c r="A88" s="435"/>
      <c r="B88" s="438"/>
      <c r="C88" s="307" t="str">
        <f>'[15]расчет свод'!$B108</f>
        <v>Экспертиза огнезащитной обработки строительных конструкций</v>
      </c>
      <c r="D88" s="308" t="s">
        <v>85</v>
      </c>
      <c r="E88" s="454">
        <f>'[15]расчет свод'!$G108</f>
        <v>4.807692307692308E-3</v>
      </c>
      <c r="F88" s="455"/>
    </row>
    <row r="89" spans="1:6" s="306" customFormat="1" ht="33.75" customHeight="1">
      <c r="A89" s="435"/>
      <c r="B89" s="438"/>
      <c r="C89" s="307" t="str">
        <f>'[15]расчет свод'!$B109</f>
        <v>Обслуживание системы наружного видеонаблюдения</v>
      </c>
      <c r="D89" s="308" t="s">
        <v>85</v>
      </c>
      <c r="E89" s="454">
        <f>'[15]расчет свод'!$G109</f>
        <v>4.807692307692308E-3</v>
      </c>
      <c r="F89" s="455"/>
    </row>
    <row r="90" spans="1:6" s="306" customFormat="1" ht="18.75" customHeight="1">
      <c r="A90" s="435"/>
      <c r="B90" s="438"/>
      <c r="C90" s="307" t="str">
        <f>'[15]расчет свод'!$B110</f>
        <v>Аттестация условий рабочих мест</v>
      </c>
      <c r="D90" s="308" t="s">
        <v>85</v>
      </c>
      <c r="E90" s="454">
        <f>'[15]расчет свод'!$G110</f>
        <v>4.807692307692308E-3</v>
      </c>
      <c r="F90" s="455"/>
    </row>
    <row r="91" spans="1:6" s="306" customFormat="1" ht="30">
      <c r="A91" s="435"/>
      <c r="B91" s="438"/>
      <c r="C91" s="307" t="str">
        <f>'[15]расчет свод'!$B111</f>
        <v>Командировочные расходы административного персонала</v>
      </c>
      <c r="D91" s="308" t="s">
        <v>85</v>
      </c>
      <c r="E91" s="454">
        <f>'[15]расчет свод'!$G111</f>
        <v>4.807692307692308E-3</v>
      </c>
      <c r="F91" s="455"/>
    </row>
    <row r="92" spans="1:6" s="306" customFormat="1">
      <c r="A92" s="435"/>
      <c r="B92" s="438"/>
      <c r="C92" s="307" t="str">
        <f>'[15]расчет свод'!$B112</f>
        <v>Спецодежда (мягкий инвентарь)</v>
      </c>
      <c r="D92" s="308" t="s">
        <v>85</v>
      </c>
      <c r="E92" s="454">
        <f>'[15]расчет свод'!$G112</f>
        <v>7.6923076923076927E-2</v>
      </c>
      <c r="F92" s="455"/>
    </row>
    <row r="93" spans="1:6" s="306" customFormat="1" ht="30">
      <c r="A93" s="435"/>
      <c r="B93" s="438"/>
      <c r="C93" s="307" t="str">
        <f>'[15]расчет свод'!$B113</f>
        <v>Хоз.товары (дезинфицирующие, моющие средства)</v>
      </c>
      <c r="D93" s="308" t="s">
        <v>85</v>
      </c>
      <c r="E93" s="454">
        <f>'[15]расчет свод'!$G113</f>
        <v>4.807692307692308E-3</v>
      </c>
      <c r="F93" s="455"/>
    </row>
    <row r="94" spans="1:6" s="309" customFormat="1" ht="18.75" customHeight="1">
      <c r="A94" s="435"/>
      <c r="B94" s="438"/>
      <c r="C94" s="307" t="str">
        <f>'[15]расчет свод'!$B114</f>
        <v>Канцеллярские товары</v>
      </c>
      <c r="D94" s="308" t="s">
        <v>85</v>
      </c>
      <c r="E94" s="454">
        <f>'[15]расчет свод'!$G114</f>
        <v>9.6153846153846159E-3</v>
      </c>
      <c r="F94" s="455"/>
    </row>
    <row r="95" spans="1:6" s="309" customFormat="1">
      <c r="A95" s="435"/>
      <c r="B95" s="438"/>
      <c r="C95" s="307" t="str">
        <f>'[15]расчет свод'!$B115</f>
        <v>Столовая посуда</v>
      </c>
      <c r="D95" s="308" t="s">
        <v>85</v>
      </c>
      <c r="E95" s="454">
        <f>'[15]расчет свод'!$G115</f>
        <v>4.807692307692308E-3</v>
      </c>
      <c r="F95" s="455"/>
    </row>
    <row r="96" spans="1:6" s="306" customFormat="1">
      <c r="A96" s="435"/>
      <c r="B96" s="438"/>
      <c r="C96" s="307" t="str">
        <f>'[15]расчет свод'!$B116</f>
        <v>Строительные материалы</v>
      </c>
      <c r="D96" s="308" t="s">
        <v>85</v>
      </c>
      <c r="E96" s="454">
        <f>'[15]расчет свод'!$G116</f>
        <v>4.807692307692308E-3</v>
      </c>
      <c r="F96" s="455"/>
    </row>
    <row r="97" spans="1:6" s="306" customFormat="1" ht="13.5" customHeight="1">
      <c r="A97" s="435"/>
      <c r="B97" s="438"/>
      <c r="C97" s="307" t="str">
        <f>'[15]расчет свод'!$B117</f>
        <v>Прочие материальные запасы</v>
      </c>
      <c r="D97" s="308" t="s">
        <v>85</v>
      </c>
      <c r="E97" s="454">
        <f>'[15]расчет свод'!$G117</f>
        <v>4.807692307692308E-3</v>
      </c>
      <c r="F97" s="455"/>
    </row>
    <row r="98" spans="1:6" s="306" customFormat="1">
      <c r="A98" s="435"/>
      <c r="B98" s="438"/>
      <c r="C98" s="307" t="str">
        <f>'[15]расчет свод'!$B118</f>
        <v>Продукты питания</v>
      </c>
      <c r="D98" s="308" t="s">
        <v>85</v>
      </c>
      <c r="E98" s="454">
        <f>'[15]расчет свод'!$G118</f>
        <v>4.807692307692308E-3</v>
      </c>
      <c r="F98" s="455"/>
    </row>
    <row r="105" spans="1:6">
      <c r="E105" s="10"/>
    </row>
  </sheetData>
  <mergeCells count="93">
    <mergeCell ref="E54:F54"/>
    <mergeCell ref="E71:F71"/>
    <mergeCell ref="E72:F72"/>
    <mergeCell ref="E73:F73"/>
    <mergeCell ref="E95:F95"/>
    <mergeCell ref="E96:F96"/>
    <mergeCell ref="E97:F97"/>
    <mergeCell ref="E98:F98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C74:F74"/>
    <mergeCell ref="E75:F75"/>
    <mergeCell ref="E76:F76"/>
    <mergeCell ref="E66:F66"/>
    <mergeCell ref="E68:F68"/>
    <mergeCell ref="E69:F69"/>
    <mergeCell ref="E70:F70"/>
    <mergeCell ref="E67:F67"/>
    <mergeCell ref="C62:F62"/>
    <mergeCell ref="E63:F63"/>
    <mergeCell ref="E64:F64"/>
    <mergeCell ref="E65:F65"/>
    <mergeCell ref="C59:F59"/>
    <mergeCell ref="E60:F60"/>
    <mergeCell ref="C61:F61"/>
    <mergeCell ref="E56:F56"/>
    <mergeCell ref="E57:F57"/>
    <mergeCell ref="E58:F58"/>
    <mergeCell ref="C55:F55"/>
    <mergeCell ref="E52:F52"/>
    <mergeCell ref="C53:F53"/>
    <mergeCell ref="E46:F46"/>
    <mergeCell ref="E47:F47"/>
    <mergeCell ref="E48:F48"/>
    <mergeCell ref="E49:F49"/>
    <mergeCell ref="E50:F50"/>
    <mergeCell ref="E51:F51"/>
    <mergeCell ref="E43:F43"/>
    <mergeCell ref="C45:F45"/>
    <mergeCell ref="C39:F39"/>
    <mergeCell ref="E40:F40"/>
    <mergeCell ref="E41:F41"/>
    <mergeCell ref="E42:F42"/>
    <mergeCell ref="E44:F44"/>
    <mergeCell ref="E38:F38"/>
    <mergeCell ref="E36:F36"/>
    <mergeCell ref="E37:F37"/>
    <mergeCell ref="C35:F35"/>
    <mergeCell ref="E33:F33"/>
    <mergeCell ref="E34:F34"/>
    <mergeCell ref="E31:F31"/>
    <mergeCell ref="E32:F32"/>
    <mergeCell ref="E29:F29"/>
    <mergeCell ref="E30:F30"/>
    <mergeCell ref="E28:F28"/>
    <mergeCell ref="E26:F26"/>
    <mergeCell ref="E22:F22"/>
    <mergeCell ref="E23:F23"/>
    <mergeCell ref="E24:F24"/>
    <mergeCell ref="E21:F21"/>
    <mergeCell ref="E25:F25"/>
    <mergeCell ref="E27:F27"/>
    <mergeCell ref="C20:F20"/>
    <mergeCell ref="E19:F19"/>
    <mergeCell ref="E18:F18"/>
    <mergeCell ref="E15:F15"/>
    <mergeCell ref="E16:F16"/>
    <mergeCell ref="E17:F17"/>
    <mergeCell ref="A12:A98"/>
    <mergeCell ref="B12:B98"/>
    <mergeCell ref="C12:F12"/>
    <mergeCell ref="E13:F13"/>
    <mergeCell ref="E3:F3"/>
    <mergeCell ref="B6:F6"/>
    <mergeCell ref="E10:F10"/>
    <mergeCell ref="E14:F14"/>
    <mergeCell ref="E11:F11"/>
  </mergeCells>
  <pageMargins left="0.78740157480314965" right="0.39370078740157483" top="0.39370078740157483" bottom="0.39370078740157483" header="0.31496062992125984" footer="0.31496062992125984"/>
  <pageSetup paperSize="9" scale="60" fitToHeight="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BK84"/>
  <sheetViews>
    <sheetView view="pageBreakPreview" zoomScale="79" zoomScaleNormal="80" zoomScaleSheetLayoutView="79" zoomScalePageLayoutView="85" workbookViewId="0">
      <selection activeCell="B1" sqref="B1:F1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44.5703125" style="7" customWidth="1"/>
    <col min="4" max="4" width="21.85546875" style="7" customWidth="1"/>
    <col min="5" max="5" width="11.5703125" style="7" customWidth="1"/>
    <col min="6" max="6" width="7.85546875" style="7" customWidth="1"/>
    <col min="7" max="16384" width="8.85546875" style="7"/>
  </cols>
  <sheetData>
    <row r="1" spans="1:6" s="6" customFormat="1" ht="40.5" customHeight="1">
      <c r="B1" s="444" t="s">
        <v>37</v>
      </c>
      <c r="C1" s="444"/>
      <c r="D1" s="444"/>
      <c r="E1" s="444"/>
      <c r="F1" s="444"/>
    </row>
    <row r="2" spans="1:6" s="6" customFormat="1" ht="15.75" customHeight="1"/>
    <row r="3" spans="1:6" ht="42.75">
      <c r="A3" s="174" t="s">
        <v>38</v>
      </c>
      <c r="B3" s="174" t="s">
        <v>106</v>
      </c>
      <c r="C3" s="231" t="s">
        <v>40</v>
      </c>
      <c r="D3" s="231" t="s">
        <v>41</v>
      </c>
      <c r="E3" s="473" t="s">
        <v>44</v>
      </c>
      <c r="F3" s="473"/>
    </row>
    <row r="4" spans="1:6">
      <c r="A4" s="177">
        <v>1</v>
      </c>
      <c r="B4" s="177">
        <v>2</v>
      </c>
      <c r="C4" s="232">
        <v>3</v>
      </c>
      <c r="D4" s="232">
        <v>4</v>
      </c>
      <c r="E4" s="388">
        <v>5</v>
      </c>
      <c r="F4" s="388"/>
    </row>
    <row r="5" spans="1:6" ht="15.75">
      <c r="A5" s="352" t="s">
        <v>199</v>
      </c>
      <c r="B5" s="472" t="s">
        <v>175</v>
      </c>
      <c r="C5" s="462" t="s">
        <v>90</v>
      </c>
      <c r="D5" s="462"/>
      <c r="E5" s="462"/>
      <c r="F5" s="462"/>
    </row>
    <row r="6" spans="1:6">
      <c r="A6" s="352"/>
      <c r="B6" s="439"/>
      <c r="C6" s="179" t="str">
        <f>'[7]расчет свод'!$N8</f>
        <v>Старший воспитатель</v>
      </c>
      <c r="D6" s="180" t="s">
        <v>83</v>
      </c>
      <c r="E6" s="461">
        <f>'[7]расчет свод'!S8</f>
        <v>14.426016260162605</v>
      </c>
      <c r="F6" s="461"/>
    </row>
    <row r="7" spans="1:6" ht="15" customHeight="1" outlineLevel="1">
      <c r="A7" s="352"/>
      <c r="B7" s="439"/>
      <c r="C7" s="179" t="str">
        <f>'[7]расчет свод'!$N9</f>
        <v>Воспитатель</v>
      </c>
      <c r="D7" s="180" t="s">
        <v>83</v>
      </c>
      <c r="E7" s="461">
        <f>'[7]расчет свод'!S9</f>
        <v>149.42315789473685</v>
      </c>
      <c r="F7" s="461"/>
    </row>
    <row r="8" spans="1:6" outlineLevel="1">
      <c r="A8" s="352"/>
      <c r="B8" s="439"/>
      <c r="C8" s="179" t="str">
        <f>'[7]расчет свод'!$N10</f>
        <v>Музыкальный руководитель</v>
      </c>
      <c r="D8" s="180" t="s">
        <v>83</v>
      </c>
      <c r="E8" s="461">
        <f>'[7]расчет свод'!S10</f>
        <v>14.426016260162605</v>
      </c>
      <c r="F8" s="461"/>
    </row>
    <row r="9" spans="1:6" outlineLevel="1">
      <c r="A9" s="352"/>
      <c r="B9" s="439"/>
      <c r="C9" s="179" t="str">
        <f>'[7]расчет свод'!$N11</f>
        <v>Педагог-психолог</v>
      </c>
      <c r="D9" s="180" t="s">
        <v>83</v>
      </c>
      <c r="E9" s="461">
        <f>'[7]расчет свод'!S11</f>
        <v>7.2130081300813025</v>
      </c>
      <c r="F9" s="461"/>
    </row>
    <row r="10" spans="1:6" outlineLevel="1">
      <c r="A10" s="352"/>
      <c r="B10" s="439"/>
      <c r="C10" s="179" t="str">
        <f>'[7]расчет свод'!$N12</f>
        <v>Учитель-логопед</v>
      </c>
      <c r="D10" s="180" t="s">
        <v>83</v>
      </c>
      <c r="E10" s="461">
        <f>'[7]расчет свод'!S12</f>
        <v>7.2130081300813025</v>
      </c>
      <c r="F10" s="461"/>
    </row>
    <row r="11" spans="1:6" ht="17.25" customHeight="1" outlineLevel="1">
      <c r="A11" s="352"/>
      <c r="B11" s="439"/>
      <c r="C11" s="179" t="str">
        <f>'[7]расчет свод'!$N13</f>
        <v>Инструктор по физической культуре</v>
      </c>
      <c r="D11" s="180" t="s">
        <v>83</v>
      </c>
      <c r="E11" s="461">
        <f>'[7]расчет свод'!S13</f>
        <v>7.2130081300813025</v>
      </c>
      <c r="F11" s="461"/>
    </row>
    <row r="12" spans="1:6" s="6" customFormat="1" ht="15.75" outlineLevel="1">
      <c r="A12" s="352"/>
      <c r="B12" s="439"/>
      <c r="C12" s="470" t="s">
        <v>109</v>
      </c>
      <c r="D12" s="471"/>
      <c r="E12" s="471"/>
      <c r="F12" s="471"/>
    </row>
    <row r="13" spans="1:6" outlineLevel="2">
      <c r="A13" s="352"/>
      <c r="B13" s="439"/>
      <c r="C13" s="179" t="str">
        <f>'[7]расчет свод'!$N19</f>
        <v>Машинки</v>
      </c>
      <c r="D13" s="180" t="str">
        <f>'[14]расчет свод'!O20</f>
        <v>шт</v>
      </c>
      <c r="E13" s="461">
        <f>'[7]расчет свод'!$S19</f>
        <v>4.8780487804878057E-2</v>
      </c>
      <c r="F13" s="461"/>
    </row>
    <row r="14" spans="1:6" outlineLevel="2">
      <c r="A14" s="352"/>
      <c r="B14" s="439"/>
      <c r="C14" s="179" t="str">
        <f>'[7]расчет свод'!$N20</f>
        <v xml:space="preserve">Куклы </v>
      </c>
      <c r="D14" s="180" t="str">
        <f>'[14]расчет свод'!O21</f>
        <v>шт</v>
      </c>
      <c r="E14" s="461">
        <f>'[7]расчет свод'!$S20</f>
        <v>4.8780487804878057E-2</v>
      </c>
      <c r="F14" s="461"/>
    </row>
    <row r="15" spans="1:6" outlineLevel="2">
      <c r="A15" s="352"/>
      <c r="B15" s="439"/>
      <c r="C15" s="179" t="str">
        <f>'[7]расчет свод'!$N21</f>
        <v>Коляски кукольные</v>
      </c>
      <c r="D15" s="180" t="str">
        <f>'[14]расчет свод'!O22</f>
        <v>шт</v>
      </c>
      <c r="E15" s="461">
        <f>'[7]расчет свод'!$S21</f>
        <v>4.8780487804878057E-2</v>
      </c>
      <c r="F15" s="461"/>
    </row>
    <row r="16" spans="1:6" outlineLevel="2">
      <c r="A16" s="352"/>
      <c r="B16" s="439"/>
      <c r="C16" s="179" t="str">
        <f>'[7]расчет свод'!$N22</f>
        <v xml:space="preserve">Мячи в ассортименте </v>
      </c>
      <c r="D16" s="180" t="str">
        <f>'[14]расчет свод'!O23</f>
        <v>шт</v>
      </c>
      <c r="E16" s="461">
        <f>'[7]расчет свод'!$S22</f>
        <v>9.7560975609756115E-2</v>
      </c>
      <c r="F16" s="461"/>
    </row>
    <row r="17" spans="1:6" outlineLevel="2">
      <c r="A17" s="352"/>
      <c r="B17" s="439"/>
      <c r="C17" s="179" t="str">
        <f>'[7]расчет свод'!$N23</f>
        <v>Набор кукольной посуды</v>
      </c>
      <c r="D17" s="180" t="str">
        <f>'[14]расчет свод'!O24</f>
        <v>шт</v>
      </c>
      <c r="E17" s="461">
        <f>'[7]расчет свод'!$S23</f>
        <v>0</v>
      </c>
      <c r="F17" s="461"/>
    </row>
    <row r="18" spans="1:6" outlineLevel="2">
      <c r="A18" s="352"/>
      <c r="B18" s="439"/>
      <c r="C18" s="179" t="str">
        <f>'[7]расчет свод'!$N24</f>
        <v>Настольно-печатные игры, пазлы</v>
      </c>
      <c r="D18" s="180" t="str">
        <f>'[14]расчет свод'!O25</f>
        <v>шт</v>
      </c>
      <c r="E18" s="461">
        <f>'[7]расчет свод'!$S24</f>
        <v>4.8780487804878057E-2</v>
      </c>
      <c r="F18" s="461"/>
    </row>
    <row r="19" spans="1:6" outlineLevel="2">
      <c r="A19" s="352"/>
      <c r="B19" s="439"/>
      <c r="C19" s="179" t="str">
        <f>'[7]расчет свод'!$N25</f>
        <v>Интерактивные развивающие игры</v>
      </c>
      <c r="D19" s="180" t="str">
        <f>'[14]расчет свод'!O26</f>
        <v>шт</v>
      </c>
      <c r="E19" s="461">
        <f>'[7]расчет свод'!$S25</f>
        <v>4.8780487804878057E-2</v>
      </c>
      <c r="F19" s="461"/>
    </row>
    <row r="20" spans="1:6" outlineLevel="2">
      <c r="A20" s="352"/>
      <c r="B20" s="439"/>
      <c r="C20" s="179" t="str">
        <f>'[7]расчет свод'!$N26</f>
        <v>Учебные пособия</v>
      </c>
      <c r="D20" s="180" t="str">
        <f>'[14]расчет свод'!O27</f>
        <v>шт</v>
      </c>
      <c r="E20" s="461">
        <f>'[7]расчет свод'!$S26</f>
        <v>0.24390243902439027</v>
      </c>
      <c r="F20" s="461"/>
    </row>
    <row r="21" spans="1:6" outlineLevel="2">
      <c r="A21" s="352"/>
      <c r="B21" s="439"/>
      <c r="C21" s="179" t="str">
        <f>'[7]расчет свод'!$N27</f>
        <v xml:space="preserve">Конструкторы </v>
      </c>
      <c r="D21" s="180" t="str">
        <f>'[14]расчет свод'!O28</f>
        <v>шт</v>
      </c>
      <c r="E21" s="461">
        <f>'[7]расчет свод'!$S27</f>
        <v>4.8780487804878057E-2</v>
      </c>
      <c r="F21" s="461"/>
    </row>
    <row r="22" spans="1:6" outlineLevel="2">
      <c r="A22" s="352"/>
      <c r="B22" s="439"/>
      <c r="C22" s="179" t="str">
        <f>'[7]расчет свод'!$N28</f>
        <v>Мозаика кнопочная</v>
      </c>
      <c r="D22" s="180" t="str">
        <f>'[14]расчет свод'!O29</f>
        <v>шт</v>
      </c>
      <c r="E22" s="461">
        <f>'[7]расчет свод'!$S28</f>
        <v>2.4390243902439029E-2</v>
      </c>
      <c r="F22" s="461"/>
    </row>
    <row r="23" spans="1:6" outlineLevel="2">
      <c r="A23" s="352"/>
      <c r="B23" s="439"/>
      <c r="C23" s="179" t="str">
        <f>'[7]расчет свод'!$N29</f>
        <v>Альбом для рисования</v>
      </c>
      <c r="D23" s="180" t="str">
        <f>'[14]расчет свод'!O30</f>
        <v>шт</v>
      </c>
      <c r="E23" s="461">
        <f>'[7]расчет свод'!$S29</f>
        <v>1</v>
      </c>
      <c r="F23" s="461"/>
    </row>
    <row r="24" spans="1:6" outlineLevel="2">
      <c r="A24" s="352"/>
      <c r="B24" s="439"/>
      <c r="C24" s="179" t="str">
        <f>'[7]расчет свод'!$N30</f>
        <v>Краски акварельные</v>
      </c>
      <c r="D24" s="180" t="str">
        <f>'[14]расчет свод'!O31</f>
        <v>шт</v>
      </c>
      <c r="E24" s="461">
        <f>'[7]расчет свод'!$S30</f>
        <v>1</v>
      </c>
      <c r="F24" s="461"/>
    </row>
    <row r="25" spans="1:6" outlineLevel="2">
      <c r="A25" s="352"/>
      <c r="B25" s="439"/>
      <c r="C25" s="179" t="str">
        <f>'[7]расчет свод'!$N31</f>
        <v>Карандаши цветные</v>
      </c>
      <c r="D25" s="180" t="str">
        <f>'[14]расчет свод'!O32</f>
        <v>шт</v>
      </c>
      <c r="E25" s="461">
        <f>'[7]расчет свод'!$S31</f>
        <v>1</v>
      </c>
      <c r="F25" s="461"/>
    </row>
    <row r="26" spans="1:6" ht="15" customHeight="1" outlineLevel="2">
      <c r="A26" s="352"/>
      <c r="B26" s="439"/>
      <c r="C26" s="179" t="str">
        <f>'[7]расчет свод'!$N32</f>
        <v>Наглядный и раздаточный материал</v>
      </c>
      <c r="D26" s="180">
        <f>'[14]расчет свод'!O33</f>
        <v>0</v>
      </c>
      <c r="E26" s="461">
        <f>'[7]расчет свод'!$S32</f>
        <v>1</v>
      </c>
      <c r="F26" s="461"/>
    </row>
    <row r="27" spans="1:6" ht="32.25" customHeight="1">
      <c r="A27" s="352"/>
      <c r="B27" s="439"/>
      <c r="C27" s="462" t="s">
        <v>53</v>
      </c>
      <c r="D27" s="462"/>
      <c r="E27" s="462"/>
      <c r="F27" s="462"/>
    </row>
    <row r="28" spans="1:6" outlineLevel="2">
      <c r="A28" s="352"/>
      <c r="B28" s="439"/>
      <c r="C28" s="189" t="str">
        <f>'[7]расчет свод'!$N47</f>
        <v>медосмотр (пед работники)</v>
      </c>
      <c r="D28" s="341" t="s">
        <v>85</v>
      </c>
      <c r="E28" s="467">
        <f>'[7]расчет свод'!$S47</f>
        <v>0.12195121951219513</v>
      </c>
      <c r="F28" s="467"/>
    </row>
    <row r="29" spans="1:6" ht="18" customHeight="1" outlineLevel="2">
      <c r="A29" s="352"/>
      <c r="B29" s="439"/>
      <c r="C29" s="189" t="str">
        <f>'[7]расчет свод'!$N48</f>
        <v>командировочные расходы педработников</v>
      </c>
      <c r="D29" s="341" t="s">
        <v>85</v>
      </c>
      <c r="E29" s="467">
        <f>'[7]расчет свод'!$S48</f>
        <v>4.065040650406504E-2</v>
      </c>
      <c r="F29" s="467"/>
    </row>
    <row r="30" spans="1:6" ht="17.25" customHeight="1" outlineLevel="2">
      <c r="A30" s="352"/>
      <c r="B30" s="439"/>
      <c r="C30" s="189" t="str">
        <f>'[7]расчет свод'!$N49</f>
        <v>подписка на периодические издания</v>
      </c>
      <c r="D30" s="229" t="s">
        <v>85</v>
      </c>
      <c r="E30" s="467">
        <f>'[7]расчет свод'!$S49</f>
        <v>8.130081300813009E-3</v>
      </c>
      <c r="F30" s="467"/>
    </row>
    <row r="31" spans="1:6" ht="15" customHeight="1">
      <c r="A31" s="352"/>
      <c r="B31" s="439"/>
      <c r="C31" s="430" t="s">
        <v>60</v>
      </c>
      <c r="D31" s="430"/>
      <c r="E31" s="430"/>
      <c r="F31" s="430"/>
    </row>
    <row r="32" spans="1:6">
      <c r="A32" s="352"/>
      <c r="B32" s="439"/>
      <c r="C32" s="182" t="str">
        <f>'[7]расчет свод'!$N55</f>
        <v>Электроэнергия 1</v>
      </c>
      <c r="D32" s="195" t="s">
        <v>110</v>
      </c>
      <c r="E32" s="464">
        <f>'[7]расчет свод'!$S55</f>
        <v>184.14634146341464</v>
      </c>
      <c r="F32" s="464"/>
    </row>
    <row r="33" spans="1:6">
      <c r="A33" s="352"/>
      <c r="B33" s="439"/>
      <c r="C33" s="182" t="str">
        <f>'[7]расчет свод'!$N56</f>
        <v>Теплоэнергия</v>
      </c>
      <c r="D33" s="195" t="s">
        <v>63</v>
      </c>
      <c r="E33" s="464">
        <f>'[7]расчет свод'!$S56</f>
        <v>0.95374797489733742</v>
      </c>
      <c r="F33" s="464"/>
    </row>
    <row r="34" spans="1:6">
      <c r="A34" s="352"/>
      <c r="B34" s="439"/>
      <c r="C34" s="182" t="str">
        <f>'[7]расчет свод'!$N57</f>
        <v>Холодное водоснабжение</v>
      </c>
      <c r="D34" s="195" t="s">
        <v>111</v>
      </c>
      <c r="E34" s="464">
        <f>'[7]расчет свод'!$S57</f>
        <v>2.5155690689698171</v>
      </c>
      <c r="F34" s="464"/>
    </row>
    <row r="35" spans="1:6">
      <c r="A35" s="352"/>
      <c r="B35" s="439"/>
      <c r="C35" s="182" t="str">
        <f>'[7]расчет свод'!$N58</f>
        <v>Водоотведение</v>
      </c>
      <c r="D35" s="195" t="s">
        <v>111</v>
      </c>
      <c r="E35" s="464">
        <f>'[7]расчет свод'!$S58</f>
        <v>2.5155690689698171</v>
      </c>
      <c r="F35" s="464"/>
    </row>
    <row r="36" spans="1:6">
      <c r="A36" s="352"/>
      <c r="B36" s="439"/>
      <c r="C36" s="182" t="str">
        <f>'[7]расчет свод'!$N59</f>
        <v>ТКО</v>
      </c>
      <c r="D36" s="195" t="s">
        <v>111</v>
      </c>
      <c r="E36" s="464">
        <f>'[7]расчет свод'!$S59</f>
        <v>0.12097560255304879</v>
      </c>
      <c r="F36" s="464"/>
    </row>
    <row r="37" spans="1:6" ht="36.75" customHeight="1">
      <c r="A37" s="352"/>
      <c r="B37" s="439"/>
      <c r="C37" s="462" t="s">
        <v>112</v>
      </c>
      <c r="D37" s="462"/>
      <c r="E37" s="462"/>
      <c r="F37" s="462"/>
    </row>
    <row r="38" spans="1:6" ht="49.5" customHeight="1">
      <c r="A38" s="352"/>
      <c r="B38" s="439"/>
      <c r="C38" s="179" t="str">
        <f>'[7]расчет свод'!$N62</f>
        <v>Техническое обслуживание и регламентно-профилактический ремонт систем охранно-пожарной сигнализации</v>
      </c>
      <c r="D38" s="229" t="s">
        <v>85</v>
      </c>
      <c r="E38" s="461">
        <f>'[7]расчет свод'!$S62</f>
        <v>4.0650406504065045E-3</v>
      </c>
      <c r="F38" s="461"/>
    </row>
    <row r="39" spans="1:6" ht="15.75" customHeight="1">
      <c r="A39" s="352"/>
      <c r="B39" s="439"/>
      <c r="C39" s="179" t="str">
        <f>'[7]расчет свод'!$N63</f>
        <v>Проведение текущего ремонта</v>
      </c>
      <c r="D39" s="229" t="s">
        <v>85</v>
      </c>
      <c r="E39" s="461">
        <f>'[7]расчет свод'!$S63</f>
        <v>4.0650406504065045E-3</v>
      </c>
      <c r="F39" s="461"/>
    </row>
    <row r="40" spans="1:6" ht="17.25" customHeight="1">
      <c r="A40" s="352"/>
      <c r="B40" s="439"/>
      <c r="C40" s="179" t="str">
        <f>'[7]расчет свод'!$N64</f>
        <v>Обслуживание тревожной кнопки</v>
      </c>
      <c r="D40" s="229" t="s">
        <v>85</v>
      </c>
      <c r="E40" s="461">
        <f>'[7]расчет свод'!$S64</f>
        <v>4.0650406504065045E-3</v>
      </c>
      <c r="F40" s="461"/>
    </row>
    <row r="41" spans="1:6" ht="18" customHeight="1">
      <c r="A41" s="352"/>
      <c r="B41" s="439"/>
      <c r="C41" s="179" t="str">
        <f>'[7]расчет свод'!$N65</f>
        <v>Уборка территории от снега</v>
      </c>
      <c r="D41" s="229" t="s">
        <v>85</v>
      </c>
      <c r="E41" s="461">
        <f>'[7]расчет свод'!$S65</f>
        <v>4.0650406504065045E-3</v>
      </c>
      <c r="F41" s="461"/>
    </row>
    <row r="42" spans="1:6" ht="16.5" customHeight="1">
      <c r="A42" s="352"/>
      <c r="B42" s="439"/>
      <c r="C42" s="179" t="str">
        <f>'[7]расчет свод'!$N66</f>
        <v>Дератизация и дезинфекция</v>
      </c>
      <c r="D42" s="229" t="s">
        <v>85</v>
      </c>
      <c r="E42" s="461">
        <f>'[7]расчет свод'!$S66</f>
        <v>4.0650406504065045E-3</v>
      </c>
      <c r="F42" s="461"/>
    </row>
    <row r="43" spans="1:6" ht="60" customHeight="1">
      <c r="A43" s="352"/>
      <c r="B43" s="439"/>
      <c r="C43" s="179" t="str">
        <f>'[7]расчет свод'!$N67</f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D43" s="229" t="s">
        <v>85</v>
      </c>
      <c r="E43" s="461">
        <f>'[7]расчет свод'!$S67</f>
        <v>1.6260162601626018E-2</v>
      </c>
      <c r="F43" s="461"/>
    </row>
    <row r="44" spans="1:6" ht="32.25" customHeight="1">
      <c r="A44" s="352"/>
      <c r="B44" s="439"/>
      <c r="C44" s="373" t="s">
        <v>68</v>
      </c>
      <c r="D44" s="373"/>
      <c r="E44" s="373"/>
      <c r="F44" s="373"/>
    </row>
    <row r="45" spans="1:6" ht="15" customHeight="1">
      <c r="A45" s="352"/>
      <c r="B45" s="439"/>
      <c r="C45" s="200"/>
      <c r="D45" s="200"/>
      <c r="E45" s="200"/>
      <c r="F45" s="202"/>
    </row>
    <row r="46" spans="1:6" s="45" customFormat="1" ht="15.75" customHeight="1">
      <c r="A46" s="352"/>
      <c r="B46" s="439"/>
      <c r="C46" s="462" t="s">
        <v>69</v>
      </c>
      <c r="D46" s="462"/>
      <c r="E46" s="462"/>
      <c r="F46" s="462"/>
    </row>
    <row r="47" spans="1:6" ht="15" customHeight="1">
      <c r="A47" s="352"/>
      <c r="B47" s="439"/>
      <c r="C47" s="179" t="str">
        <f>'[7]расчет свод'!$N72</f>
        <v>Абонентская связь</v>
      </c>
      <c r="D47" s="229" t="s">
        <v>85</v>
      </c>
      <c r="E47" s="461">
        <f>'[7]расчет свод'!$S72</f>
        <v>4.0650406504065045E-3</v>
      </c>
      <c r="F47" s="461"/>
    </row>
    <row r="48" spans="1:6" ht="15" customHeight="1">
      <c r="A48" s="352"/>
      <c r="B48" s="439"/>
      <c r="C48" s="179" t="str">
        <f>'[7]расчет свод'!$N73</f>
        <v>Интернет</v>
      </c>
      <c r="D48" s="229" t="s">
        <v>85</v>
      </c>
      <c r="E48" s="461">
        <f>'[7]расчет свод'!$S73</f>
        <v>8.130081300813009E-3</v>
      </c>
      <c r="F48" s="461"/>
    </row>
    <row r="49" spans="1:6">
      <c r="A49" s="352"/>
      <c r="B49" s="439"/>
      <c r="C49" s="179" t="str">
        <f>'[7]расчет свод'!$N74</f>
        <v>Иные услуги связи</v>
      </c>
      <c r="D49" s="229" t="s">
        <v>85</v>
      </c>
      <c r="E49" s="461">
        <f>'[7]расчет свод'!$S74</f>
        <v>4.0650406504065045E-3</v>
      </c>
      <c r="F49" s="461"/>
    </row>
    <row r="50" spans="1:6" s="45" customFormat="1" ht="15.75" customHeight="1">
      <c r="A50" s="352"/>
      <c r="B50" s="439"/>
      <c r="C50" s="462" t="s">
        <v>72</v>
      </c>
      <c r="D50" s="462"/>
      <c r="E50" s="462"/>
      <c r="F50" s="462"/>
    </row>
    <row r="51" spans="1:6" ht="30">
      <c r="A51" s="352"/>
      <c r="B51" s="439"/>
      <c r="C51" s="179" t="str">
        <f>'[7]расчет свод'!$N$77</f>
        <v>Оплата грузовых перевозок по доставке грузов</v>
      </c>
      <c r="D51" s="179" t="s">
        <v>74</v>
      </c>
      <c r="E51" s="461">
        <f>'[7]расчет свод'!S77</f>
        <v>1.6260162601626018E-2</v>
      </c>
      <c r="F51" s="461"/>
    </row>
    <row r="52" spans="1:6">
      <c r="A52" s="352"/>
      <c r="B52" s="439"/>
      <c r="C52" s="375"/>
      <c r="D52" s="375"/>
      <c r="E52" s="375"/>
      <c r="F52" s="375"/>
    </row>
    <row r="53" spans="1:6" ht="41.25" customHeight="1">
      <c r="A53" s="352"/>
      <c r="B53" s="439"/>
      <c r="C53" s="463" t="s">
        <v>75</v>
      </c>
      <c r="D53" s="463"/>
      <c r="E53" s="463"/>
      <c r="F53" s="463"/>
    </row>
    <row r="54" spans="1:6" s="6" customFormat="1">
      <c r="A54" s="352"/>
      <c r="B54" s="439"/>
      <c r="C54" s="276" t="str">
        <f>'[7]расчет свод'!$N80</f>
        <v>Заведующий</v>
      </c>
      <c r="D54" s="208" t="s">
        <v>83</v>
      </c>
      <c r="E54" s="461">
        <f>'[7]расчет свод'!S80</f>
        <v>4.0650406504065045E-3</v>
      </c>
      <c r="F54" s="461"/>
    </row>
    <row r="55" spans="1:6" s="6" customFormat="1">
      <c r="A55" s="352"/>
      <c r="B55" s="439"/>
      <c r="C55" s="276" t="str">
        <f>'[7]расчет свод'!$N81</f>
        <v>Заведующий хозяйством</v>
      </c>
      <c r="D55" s="208" t="s">
        <v>83</v>
      </c>
      <c r="E55" s="461">
        <f>'[7]расчет свод'!S81</f>
        <v>4.0650406504065045E-3</v>
      </c>
      <c r="F55" s="461"/>
    </row>
    <row r="56" spans="1:6" s="6" customFormat="1">
      <c r="A56" s="352"/>
      <c r="B56" s="439"/>
      <c r="C56" s="276" t="str">
        <f>'[7]расчет свод'!$N82</f>
        <v>Делопроизводитель</v>
      </c>
      <c r="D56" s="208" t="s">
        <v>83</v>
      </c>
      <c r="E56" s="461">
        <f>'[7]расчет свод'!S82</f>
        <v>4.0650406504065045E-3</v>
      </c>
      <c r="F56" s="461"/>
    </row>
    <row r="57" spans="1:6" ht="20.25" customHeight="1">
      <c r="A57" s="352"/>
      <c r="B57" s="439"/>
      <c r="C57" s="276" t="str">
        <f>'[7]расчет свод'!$N83</f>
        <v>Рабочий по обслуживанию и ремонту зданий</v>
      </c>
      <c r="D57" s="208" t="s">
        <v>83</v>
      </c>
      <c r="E57" s="461">
        <f>'[7]расчет свод'!S83</f>
        <v>6.0975609756097572E-3</v>
      </c>
      <c r="F57" s="461"/>
    </row>
    <row r="58" spans="1:6">
      <c r="A58" s="352"/>
      <c r="B58" s="439"/>
      <c r="C58" s="276" t="str">
        <f>'[7]расчет свод'!$N84</f>
        <v>Сторож</v>
      </c>
      <c r="D58" s="208" t="s">
        <v>83</v>
      </c>
      <c r="E58" s="461">
        <f>'[7]расчет свод'!S84</f>
        <v>1.2195121951219514E-2</v>
      </c>
      <c r="F58" s="461"/>
    </row>
    <row r="59" spans="1:6">
      <c r="A59" s="352"/>
      <c r="B59" s="439"/>
      <c r="C59" s="276" t="str">
        <f>'[7]расчет свод'!$N85</f>
        <v>Дворник</v>
      </c>
      <c r="D59" s="208" t="s">
        <v>83</v>
      </c>
      <c r="E59" s="461">
        <f>'[7]расчет свод'!S85</f>
        <v>4.0650406504065045E-3</v>
      </c>
      <c r="F59" s="461"/>
    </row>
    <row r="60" spans="1:6" s="45" customFormat="1" ht="16.5" customHeight="1">
      <c r="A60" s="352"/>
      <c r="B60" s="439"/>
      <c r="C60" s="462" t="s">
        <v>77</v>
      </c>
      <c r="D60" s="462"/>
      <c r="E60" s="462"/>
      <c r="F60" s="462"/>
    </row>
    <row r="61" spans="1:6">
      <c r="A61" s="352"/>
      <c r="B61" s="439"/>
      <c r="C61" s="179" t="str">
        <f>'[7]расчет свод'!$N92</f>
        <v>Медикаменты</v>
      </c>
      <c r="D61" s="229" t="s">
        <v>78</v>
      </c>
      <c r="E61" s="461">
        <f>'[7]расчет свод'!$S92</f>
        <v>4.0650406504065045E-3</v>
      </c>
      <c r="F61" s="461"/>
    </row>
    <row r="62" spans="1:6">
      <c r="A62" s="352"/>
      <c r="B62" s="439"/>
      <c r="C62" s="179" t="str">
        <f>'[7]расчет свод'!$N93</f>
        <v>Комплектующие к оргтехнике</v>
      </c>
      <c r="D62" s="229" t="s">
        <v>78</v>
      </c>
      <c r="E62" s="461">
        <f>'[7]расчет свод'!$S93</f>
        <v>4.0650406504065045E-3</v>
      </c>
      <c r="F62" s="461"/>
    </row>
    <row r="63" spans="1:6">
      <c r="A63" s="352"/>
      <c r="B63" s="439"/>
      <c r="C63" s="179" t="str">
        <f>'[7]расчет свод'!$N94</f>
        <v>Демеркуризация отработанных ламп</v>
      </c>
      <c r="D63" s="229" t="s">
        <v>78</v>
      </c>
      <c r="E63" s="461">
        <f>'[7]расчет свод'!$S94</f>
        <v>4.0650406504065045E-3</v>
      </c>
      <c r="F63" s="461"/>
    </row>
    <row r="64" spans="1:6">
      <c r="A64" s="352"/>
      <c r="B64" s="439"/>
      <c r="C64" s="179" t="str">
        <f>'[7]расчет свод'!$N95</f>
        <v>Обучение</v>
      </c>
      <c r="D64" s="229" t="s">
        <v>78</v>
      </c>
      <c r="E64" s="461">
        <f>'[7]расчет свод'!$S95</f>
        <v>4.0650406504065045E-3</v>
      </c>
      <c r="F64" s="461"/>
    </row>
    <row r="65" spans="1:6">
      <c r="A65" s="352"/>
      <c r="B65" s="439"/>
      <c r="C65" s="179" t="str">
        <f>'[7]расчет свод'!$N96</f>
        <v>Испытание диэлектрических бот и перчаток</v>
      </c>
      <c r="D65" s="229" t="s">
        <v>78</v>
      </c>
      <c r="E65" s="461">
        <f>'[7]расчет свод'!$S96</f>
        <v>4.0650406504065045E-3</v>
      </c>
      <c r="F65" s="461"/>
    </row>
    <row r="66" spans="1:6" ht="31.5" customHeight="1">
      <c r="A66" s="352"/>
      <c r="B66" s="439"/>
      <c r="C66" s="179" t="str">
        <f>'[7]расчет свод'!$N97</f>
        <v>контроль качестватекстильных материалов и деревянных конструкций</v>
      </c>
      <c r="D66" s="229" t="s">
        <v>78</v>
      </c>
      <c r="E66" s="461">
        <f>'[7]расчет свод'!$S97</f>
        <v>4.0650406504065045E-3</v>
      </c>
      <c r="F66" s="461"/>
    </row>
    <row r="67" spans="1:6" ht="15" customHeight="1">
      <c r="A67" s="352"/>
      <c r="B67" s="439"/>
      <c r="C67" s="179" t="str">
        <f>'[7]расчет свод'!$N98</f>
        <v>Услуги Центра гигиены и эпидемиологии</v>
      </c>
      <c r="D67" s="229" t="s">
        <v>78</v>
      </c>
      <c r="E67" s="461">
        <f>'[7]расчет свод'!$S98</f>
        <v>4.0650406504065045E-3</v>
      </c>
      <c r="F67" s="461"/>
    </row>
    <row r="68" spans="1:6">
      <c r="A68" s="352"/>
      <c r="B68" s="439"/>
      <c r="C68" s="179" t="str">
        <f>'[7]расчет свод'!$N99</f>
        <v>Замена тех.паспрта</v>
      </c>
      <c r="D68" s="229" t="s">
        <v>78</v>
      </c>
      <c r="E68" s="461">
        <f>'[7]расчет свод'!$S99</f>
        <v>4.0650406504065045E-3</v>
      </c>
      <c r="F68" s="461"/>
    </row>
    <row r="69" spans="1:6">
      <c r="A69" s="352"/>
      <c r="B69" s="439"/>
      <c r="C69" s="179" t="str">
        <f>'[7]расчет свод'!$N100</f>
        <v>Налоги, госпошлина</v>
      </c>
      <c r="D69" s="229" t="s">
        <v>78</v>
      </c>
      <c r="E69" s="461">
        <f>'[7]расчет свод'!$S100</f>
        <v>4.0650406504065045E-3</v>
      </c>
      <c r="F69" s="461"/>
    </row>
    <row r="70" spans="1:6" ht="15.75" customHeight="1">
      <c r="A70" s="352"/>
      <c r="B70" s="439"/>
      <c r="C70" s="179" t="str">
        <f>'[7]расчет свод'!$N101</f>
        <v>пособие по уходу за ребенком до 3-х лет</v>
      </c>
      <c r="D70" s="229" t="s">
        <v>78</v>
      </c>
      <c r="E70" s="461">
        <f>'[7]расчет свод'!$S101</f>
        <v>4.0650406504065045E-3</v>
      </c>
      <c r="F70" s="461"/>
    </row>
    <row r="71" spans="1:6" ht="30" customHeight="1">
      <c r="A71" s="352"/>
      <c r="B71" s="439"/>
      <c r="C71" s="179" t="str">
        <f>'[7]расчет свод'!$N102</f>
        <v>Медосмотр младшего обслуживающего и административного персонала</v>
      </c>
      <c r="D71" s="229" t="s">
        <v>78</v>
      </c>
      <c r="E71" s="461">
        <f>'[7]расчет свод'!$S102</f>
        <v>8.1300813008130079E-2</v>
      </c>
      <c r="F71" s="461"/>
    </row>
    <row r="72" spans="1:6">
      <c r="A72" s="352"/>
      <c r="B72" s="439"/>
      <c r="C72" s="179" t="str">
        <f>'[7]расчет свод'!$N103</f>
        <v>Подписка, услуги Семис</v>
      </c>
      <c r="D72" s="229" t="s">
        <v>78</v>
      </c>
      <c r="E72" s="461">
        <f>'[7]расчет свод'!$S103</f>
        <v>4.0650406504065045E-3</v>
      </c>
      <c r="F72" s="461"/>
    </row>
    <row r="73" spans="1:6" ht="30" customHeight="1">
      <c r="A73" s="352"/>
      <c r="B73" s="439"/>
      <c r="C73" s="179" t="str">
        <f>'[7]расчет свод'!$N104</f>
        <v>Проведение испытаний устройств заземления и изоляции электросетей</v>
      </c>
      <c r="D73" s="180" t="s">
        <v>78</v>
      </c>
      <c r="E73" s="461">
        <f>'[7]расчет свод'!$S104</f>
        <v>4.0650406504065045E-3</v>
      </c>
      <c r="F73" s="461"/>
    </row>
    <row r="74" spans="1:6" ht="15" customHeight="1">
      <c r="A74" s="352"/>
      <c r="B74" s="439"/>
      <c r="C74" s="179" t="str">
        <f>'[7]расчет свод'!$N105</f>
        <v>Экспертиза огнезащитной обработки строительных конструкций</v>
      </c>
      <c r="D74" s="180" t="s">
        <v>78</v>
      </c>
      <c r="E74" s="461">
        <f>'[7]расчет свод'!$S105</f>
        <v>4.0650406504065045E-3</v>
      </c>
      <c r="F74" s="461"/>
    </row>
    <row r="75" spans="1:6" ht="32.25" customHeight="1">
      <c r="A75" s="352"/>
      <c r="B75" s="439"/>
      <c r="C75" s="179" t="str">
        <f>'[7]расчет свод'!$N106</f>
        <v>Обслуживание системы наружного видеонаблюдения</v>
      </c>
      <c r="D75" s="180" t="s">
        <v>78</v>
      </c>
      <c r="E75" s="461">
        <f>'[7]расчет свод'!$S106</f>
        <v>4.0650406504065045E-3</v>
      </c>
      <c r="F75" s="461"/>
    </row>
    <row r="76" spans="1:6">
      <c r="A76" s="352"/>
      <c r="B76" s="439"/>
      <c r="C76" s="179" t="str">
        <f>'[7]расчет свод'!$N107</f>
        <v>Аттестация условий рабочих мест</v>
      </c>
      <c r="D76" s="180" t="s">
        <v>78</v>
      </c>
      <c r="E76" s="461">
        <f>'[7]расчет свод'!$S107</f>
        <v>4.0650406504065045E-3</v>
      </c>
      <c r="F76" s="461"/>
    </row>
    <row r="77" spans="1:6" ht="34.5" customHeight="1">
      <c r="A77" s="352"/>
      <c r="B77" s="439"/>
      <c r="C77" s="179" t="str">
        <f>'[7]расчет свод'!$N108</f>
        <v>Командировочные расходы административного персонала</v>
      </c>
      <c r="D77" s="180" t="s">
        <v>78</v>
      </c>
      <c r="E77" s="461">
        <f>'[7]расчет свод'!$S108</f>
        <v>4.0650406504065045E-3</v>
      </c>
      <c r="F77" s="461"/>
    </row>
    <row r="78" spans="1:6">
      <c r="A78" s="352"/>
      <c r="B78" s="439"/>
      <c r="C78" s="179" t="str">
        <f>'[7]расчет свод'!$N109</f>
        <v>Спецодежда (мягкий инвентарь)</v>
      </c>
      <c r="D78" s="277" t="s">
        <v>113</v>
      </c>
      <c r="E78" s="461">
        <f>'[7]расчет свод'!$S109</f>
        <v>3.2520325203252036E-2</v>
      </c>
      <c r="F78" s="461"/>
    </row>
    <row r="79" spans="1:6" ht="27.75" customHeight="1">
      <c r="A79" s="352"/>
      <c r="B79" s="439"/>
      <c r="C79" s="179" t="str">
        <f>'[7]расчет свод'!$N110</f>
        <v>Хоз.товары (дезинфицирующие, моющие средства)</v>
      </c>
      <c r="D79" s="180" t="s">
        <v>78</v>
      </c>
      <c r="E79" s="461">
        <f>'[7]расчет свод'!$S110</f>
        <v>4.0650406504065045E-3</v>
      </c>
      <c r="F79" s="461"/>
    </row>
    <row r="80" spans="1:6" s="38" customFormat="1" ht="15.75" customHeight="1">
      <c r="A80" s="352"/>
      <c r="B80" s="439"/>
      <c r="C80" s="179" t="str">
        <f>'[7]расчет свод'!$N111</f>
        <v>Канцеллярские товары</v>
      </c>
      <c r="D80" s="180" t="s">
        <v>78</v>
      </c>
      <c r="E80" s="461">
        <f>'[7]расчет свод'!$S111</f>
        <v>8.130081300813009E-3</v>
      </c>
      <c r="F80" s="461"/>
    </row>
    <row r="81" spans="1:6" s="38" customFormat="1">
      <c r="A81" s="352"/>
      <c r="B81" s="439"/>
      <c r="C81" s="179" t="str">
        <f>'[7]расчет свод'!$N112</f>
        <v>Столовая посуда</v>
      </c>
      <c r="D81" s="180" t="s">
        <v>52</v>
      </c>
      <c r="E81" s="461">
        <f>'[7]расчет свод'!$S112</f>
        <v>4.0650406504065045E-3</v>
      </c>
      <c r="F81" s="461"/>
    </row>
    <row r="82" spans="1:6" s="38" customFormat="1">
      <c r="A82" s="352"/>
      <c r="B82" s="439"/>
      <c r="C82" s="179" t="str">
        <f>'[7]расчет свод'!$N113</f>
        <v>Строительные материалы</v>
      </c>
      <c r="D82" s="180" t="s">
        <v>52</v>
      </c>
      <c r="E82" s="461">
        <f>'[7]расчет свод'!$S113</f>
        <v>4.0650406504065045E-3</v>
      </c>
      <c r="F82" s="461"/>
    </row>
    <row r="83" spans="1:6">
      <c r="A83" s="352"/>
      <c r="B83" s="439"/>
      <c r="C83" s="179" t="str">
        <f>'[7]расчет свод'!$N114</f>
        <v>Прочие материальные запасы</v>
      </c>
      <c r="D83" s="180" t="s">
        <v>52</v>
      </c>
      <c r="E83" s="461">
        <f>'[7]расчет свод'!$S114</f>
        <v>4.0650406504065045E-3</v>
      </c>
      <c r="F83" s="461"/>
    </row>
    <row r="84" spans="1:6">
      <c r="A84" s="352"/>
      <c r="B84" s="439"/>
      <c r="C84" s="179" t="str">
        <f>'[7]расчет свод'!$N115</f>
        <v>Продукты питания</v>
      </c>
      <c r="D84" s="180" t="s">
        <v>52</v>
      </c>
      <c r="E84" s="461">
        <f>'[7]расчет свод'!$S115</f>
        <v>4.0650406504065045E-3</v>
      </c>
      <c r="F84" s="461"/>
    </row>
  </sheetData>
  <mergeCells count="84">
    <mergeCell ref="A5:A84"/>
    <mergeCell ref="B5:B84"/>
    <mergeCell ref="C5:F5"/>
    <mergeCell ref="E6:F6"/>
    <mergeCell ref="B1:F1"/>
    <mergeCell ref="E3:F3"/>
    <mergeCell ref="E7:F7"/>
    <mergeCell ref="E4:F4"/>
    <mergeCell ref="E11:F11"/>
    <mergeCell ref="E8:F8"/>
    <mergeCell ref="E9:F9"/>
    <mergeCell ref="E10:F10"/>
    <mergeCell ref="E14:F14"/>
    <mergeCell ref="C12:F12"/>
    <mergeCell ref="E15:F15"/>
    <mergeCell ref="E16:F16"/>
    <mergeCell ref="E13:F13"/>
    <mergeCell ref="E17:F17"/>
    <mergeCell ref="E18:F18"/>
    <mergeCell ref="E20:F20"/>
    <mergeCell ref="E19:F19"/>
    <mergeCell ref="E23:F23"/>
    <mergeCell ref="E24:F24"/>
    <mergeCell ref="E21:F21"/>
    <mergeCell ref="E22:F22"/>
    <mergeCell ref="E25:F25"/>
    <mergeCell ref="E26:F26"/>
    <mergeCell ref="E29:F29"/>
    <mergeCell ref="E30:F30"/>
    <mergeCell ref="E35:F35"/>
    <mergeCell ref="E36:F36"/>
    <mergeCell ref="E33:F33"/>
    <mergeCell ref="E34:F34"/>
    <mergeCell ref="E41:F41"/>
    <mergeCell ref="E28:F28"/>
    <mergeCell ref="C27:F27"/>
    <mergeCell ref="C37:F37"/>
    <mergeCell ref="C31:F31"/>
    <mergeCell ref="E32:F32"/>
    <mergeCell ref="E38:F38"/>
    <mergeCell ref="E39:F39"/>
    <mergeCell ref="E40:F40"/>
    <mergeCell ref="E42:F42"/>
    <mergeCell ref="E43:F43"/>
    <mergeCell ref="C46:F46"/>
    <mergeCell ref="C44:F44"/>
    <mergeCell ref="C50:F50"/>
    <mergeCell ref="E51:F51"/>
    <mergeCell ref="C52:F52"/>
    <mergeCell ref="E47:F47"/>
    <mergeCell ref="E48:F48"/>
    <mergeCell ref="E49:F49"/>
    <mergeCell ref="E57:F57"/>
    <mergeCell ref="E58:F58"/>
    <mergeCell ref="E59:F59"/>
    <mergeCell ref="C53:F53"/>
    <mergeCell ref="E54:F54"/>
    <mergeCell ref="E55:F55"/>
    <mergeCell ref="E56:F56"/>
    <mergeCell ref="E62:F62"/>
    <mergeCell ref="E63:F63"/>
    <mergeCell ref="E64:F64"/>
    <mergeCell ref="E65:F65"/>
    <mergeCell ref="E66:F66"/>
    <mergeCell ref="E67:F67"/>
    <mergeCell ref="C60:F60"/>
    <mergeCell ref="E61:F61"/>
    <mergeCell ref="E74:F74"/>
    <mergeCell ref="E75:F75"/>
    <mergeCell ref="E76:F76"/>
    <mergeCell ref="E77:F77"/>
    <mergeCell ref="E78:F78"/>
    <mergeCell ref="E79:F79"/>
    <mergeCell ref="E68:F68"/>
    <mergeCell ref="E69:F69"/>
    <mergeCell ref="E70:F70"/>
    <mergeCell ref="E71:F71"/>
    <mergeCell ref="E72:F72"/>
    <mergeCell ref="E73:F73"/>
    <mergeCell ref="E80:F80"/>
    <mergeCell ref="E81:F81"/>
    <mergeCell ref="E82:F82"/>
    <mergeCell ref="E83:F83"/>
    <mergeCell ref="E84:F84"/>
  </mergeCells>
  <pageMargins left="0.78740157480314965" right="0.59055118110236227" top="0.39370078740157483" bottom="0.39370078740157483" header="0.31496062992125984" footer="0.31496062992125984"/>
  <pageSetup paperSize="9" scale="65" fitToHeight="0" orientation="portrait" r:id="rId1"/>
  <rowBreaks count="1" manualBreakCount="1">
    <brk id="45" max="33" man="1"/>
  </rowBreaks>
  <ignoredErrors>
    <ignoredError sqref="C54:C59" unlockedFormula="1"/>
  </ignoredErrors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AM91"/>
  <sheetViews>
    <sheetView view="pageBreakPreview" topLeftCell="A8" zoomScale="90" zoomScaleNormal="80" zoomScaleSheetLayoutView="90" zoomScalePageLayoutView="85" workbookViewId="0">
      <selection activeCell="Q42" sqref="Q42"/>
    </sheetView>
  </sheetViews>
  <sheetFormatPr defaultColWidth="8.85546875" defaultRowHeight="15" outlineLevelRow="2"/>
  <cols>
    <col min="1" max="1" width="20.5703125" style="7" customWidth="1"/>
    <col min="2" max="2" width="28.85546875" style="7" customWidth="1"/>
    <col min="3" max="3" width="44.7109375" style="7" customWidth="1"/>
    <col min="4" max="4" width="11.5703125" style="7" customWidth="1"/>
    <col min="5" max="5" width="7.140625" style="7" customWidth="1"/>
    <col min="6" max="6" width="14" style="7" hidden="1" customWidth="1"/>
    <col min="7" max="7" width="14.85546875" style="8" hidden="1" customWidth="1"/>
    <col min="8" max="8" width="21.28515625" style="7" customWidth="1"/>
    <col min="9" max="16384" width="8.85546875" style="7"/>
  </cols>
  <sheetData>
    <row r="1" spans="1:8" hidden="1"/>
    <row r="2" spans="1:8" ht="74.25" hidden="1" customHeight="1">
      <c r="H2" s="346" t="s">
        <v>36</v>
      </c>
    </row>
    <row r="3" spans="1:8" hidden="1"/>
    <row r="4" spans="1:8" hidden="1"/>
    <row r="5" spans="1:8" ht="39.75" hidden="1" customHeight="1">
      <c r="B5" s="474" t="s">
        <v>37</v>
      </c>
      <c r="C5" s="475"/>
      <c r="D5" s="475"/>
      <c r="E5" s="475"/>
      <c r="F5" s="475"/>
      <c r="G5" s="475"/>
      <c r="H5" s="475"/>
    </row>
    <row r="6" spans="1:8" hidden="1"/>
    <row r="7" spans="1:8" s="6" customFormat="1" ht="15" hidden="1" customHeight="1"/>
    <row r="8" spans="1:8" ht="90" customHeight="1">
      <c r="A8" s="231" t="s">
        <v>38</v>
      </c>
      <c r="B8" s="231" t="s">
        <v>106</v>
      </c>
      <c r="C8" s="231" t="s">
        <v>40</v>
      </c>
      <c r="D8" s="473" t="s">
        <v>41</v>
      </c>
      <c r="E8" s="473"/>
      <c r="F8" s="473" t="s">
        <v>44</v>
      </c>
      <c r="G8" s="473"/>
      <c r="H8" s="347" t="s">
        <v>44</v>
      </c>
    </row>
    <row r="9" spans="1:8" ht="15.75" customHeight="1">
      <c r="A9" s="85">
        <v>1</v>
      </c>
      <c r="B9" s="85">
        <v>2</v>
      </c>
      <c r="C9" s="29">
        <v>3</v>
      </c>
      <c r="D9" s="476">
        <v>4</v>
      </c>
      <c r="E9" s="477"/>
      <c r="F9" s="476">
        <v>3</v>
      </c>
      <c r="G9" s="477"/>
      <c r="H9" s="265">
        <v>5</v>
      </c>
    </row>
    <row r="10" spans="1:8" ht="18.75" customHeight="1">
      <c r="A10" s="478" t="s">
        <v>135</v>
      </c>
      <c r="B10" s="480" t="s">
        <v>176</v>
      </c>
      <c r="C10" s="462" t="s">
        <v>47</v>
      </c>
      <c r="D10" s="462"/>
      <c r="E10" s="462"/>
      <c r="F10" s="462"/>
      <c r="G10" s="462"/>
      <c r="H10" s="462"/>
    </row>
    <row r="11" spans="1:8" ht="15.75" customHeight="1">
      <c r="A11" s="479"/>
      <c r="B11" s="439"/>
      <c r="C11" s="179" t="str">
        <f>'[7]расчет свод'!$Z$8</f>
        <v>Младший воспитатель</v>
      </c>
      <c r="D11" s="378" t="s">
        <v>83</v>
      </c>
      <c r="E11" s="378"/>
      <c r="F11" s="182" t="e">
        <f t="shared" ref="F11" si="0">D11*1776.4</f>
        <v>#VALUE!</v>
      </c>
      <c r="G11" s="182">
        <v>149</v>
      </c>
      <c r="H11" s="278">
        <f>'[7]расчет свод'!$AE$8</f>
        <v>144.26016260162601</v>
      </c>
    </row>
    <row r="12" spans="1:8" ht="33.75" customHeight="1">
      <c r="A12" s="479"/>
      <c r="B12" s="439"/>
      <c r="C12" s="350" t="s">
        <v>51</v>
      </c>
      <c r="D12" s="350"/>
      <c r="E12" s="350"/>
      <c r="F12" s="350"/>
      <c r="G12" s="350"/>
      <c r="H12" s="350"/>
    </row>
    <row r="13" spans="1:8" ht="15" customHeight="1" outlineLevel="2">
      <c r="A13" s="479"/>
      <c r="B13" s="439"/>
      <c r="C13" s="179" t="str">
        <f>'[7]расчет свод'!$Z19</f>
        <v>Кружка с детским рисунком</v>
      </c>
      <c r="D13" s="378" t="s">
        <v>52</v>
      </c>
      <c r="E13" s="378"/>
      <c r="F13" s="279">
        <v>25</v>
      </c>
      <c r="G13" s="182">
        <v>149</v>
      </c>
      <c r="H13" s="278">
        <f>'[7]расчет свод'!$AE19</f>
        <v>1</v>
      </c>
    </row>
    <row r="14" spans="1:8" ht="15" customHeight="1" outlineLevel="2">
      <c r="A14" s="479"/>
      <c r="B14" s="439"/>
      <c r="C14" s="179" t="str">
        <f>'[7]расчет свод'!$Z20</f>
        <v>Тарелка  2 бл. (плоская) диаметр 18 см с детским рисунком</v>
      </c>
      <c r="D14" s="378" t="s">
        <v>52</v>
      </c>
      <c r="E14" s="378"/>
      <c r="F14" s="280">
        <v>25</v>
      </c>
      <c r="G14" s="182">
        <f>G13</f>
        <v>149</v>
      </c>
      <c r="H14" s="278">
        <f>'[7]расчет свод'!$AE20</f>
        <v>1</v>
      </c>
    </row>
    <row r="15" spans="1:8" ht="15" customHeight="1" outlineLevel="2">
      <c r="A15" s="479"/>
      <c r="B15" s="439"/>
      <c r="C15" s="179" t="str">
        <f>'[7]расчет свод'!$Z21</f>
        <v>Графин стеклянный с крышкой</v>
      </c>
      <c r="D15" s="378" t="s">
        <v>52</v>
      </c>
      <c r="E15" s="378"/>
      <c r="F15" s="280">
        <v>25</v>
      </c>
      <c r="G15" s="182">
        <f t="shared" ref="G15:G18" si="1">G14</f>
        <v>149</v>
      </c>
      <c r="H15" s="278">
        <f>'[7]расчет свод'!$AE21</f>
        <v>4.878048780487805E-2</v>
      </c>
    </row>
    <row r="16" spans="1:8" ht="15" customHeight="1" outlineLevel="2">
      <c r="A16" s="479"/>
      <c r="B16" s="439"/>
      <c r="C16" s="179" t="str">
        <f>'[7]расчет свод'!$Z22</f>
        <v>Чайник эмалир.3-3,5 л.</v>
      </c>
      <c r="D16" s="378" t="s">
        <v>52</v>
      </c>
      <c r="E16" s="378"/>
      <c r="F16" s="280">
        <v>2</v>
      </c>
      <c r="G16" s="182">
        <f t="shared" si="1"/>
        <v>149</v>
      </c>
      <c r="H16" s="278">
        <f>'[7]расчет свод'!$AE22</f>
        <v>2.4390243902439025E-2</v>
      </c>
    </row>
    <row r="17" spans="1:8" ht="15" customHeight="1" outlineLevel="2">
      <c r="A17" s="479"/>
      <c r="B17" s="439"/>
      <c r="C17" s="179" t="str">
        <f>'[7]расчет свод'!$Z23</f>
        <v>Половник нерж.сталь 250-300мл.</v>
      </c>
      <c r="D17" s="378" t="s">
        <v>52</v>
      </c>
      <c r="E17" s="378"/>
      <c r="F17" s="280">
        <v>5</v>
      </c>
      <c r="G17" s="182">
        <f t="shared" si="1"/>
        <v>149</v>
      </c>
      <c r="H17" s="278">
        <f>'[7]расчет свод'!$AE23</f>
        <v>2.4390243902439025E-2</v>
      </c>
    </row>
    <row r="18" spans="1:8" ht="15" customHeight="1" outlineLevel="2">
      <c r="A18" s="479"/>
      <c r="B18" s="439"/>
      <c r="C18" s="179" t="str">
        <f>'[7]расчет свод'!$Z24</f>
        <v>Доска разделочная деревянная</v>
      </c>
      <c r="D18" s="378" t="s">
        <v>52</v>
      </c>
      <c r="E18" s="378"/>
      <c r="F18" s="280">
        <v>6</v>
      </c>
      <c r="G18" s="182">
        <f t="shared" si="1"/>
        <v>149</v>
      </c>
      <c r="H18" s="278">
        <f>'[7]расчет свод'!$AE24</f>
        <v>3.2520325203252036E-2</v>
      </c>
    </row>
    <row r="19" spans="1:8" ht="14.25" customHeight="1" outlineLevel="2">
      <c r="A19" s="479"/>
      <c r="B19" s="439"/>
      <c r="C19" s="179" t="str">
        <f>'[7]расчет свод'!$Z25</f>
        <v>Чайник нержавеющая сталь</v>
      </c>
      <c r="D19" s="378" t="s">
        <v>52</v>
      </c>
      <c r="E19" s="378"/>
      <c r="F19" s="279">
        <v>12</v>
      </c>
      <c r="G19" s="182">
        <v>149</v>
      </c>
      <c r="H19" s="278">
        <f>'[7]расчет свод'!$AE25</f>
        <v>2.4390243902439025E-2</v>
      </c>
    </row>
    <row r="20" spans="1:8" ht="15" customHeight="1" outlineLevel="2">
      <c r="A20" s="479"/>
      <c r="B20" s="439"/>
      <c r="C20" s="179" t="str">
        <f>'[7]расчет свод'!$Z26</f>
        <v>Ведро эмалированное 10 л</v>
      </c>
      <c r="D20" s="378" t="s">
        <v>52</v>
      </c>
      <c r="E20" s="378"/>
      <c r="F20" s="280">
        <v>4</v>
      </c>
      <c r="G20" s="182">
        <f>G19</f>
        <v>149</v>
      </c>
      <c r="H20" s="278">
        <f>'[7]расчет свод'!$AE26</f>
        <v>2.4390243902439025E-2</v>
      </c>
    </row>
    <row r="21" spans="1:8" ht="15" customHeight="1" outlineLevel="2">
      <c r="A21" s="479"/>
      <c r="B21" s="439"/>
      <c r="C21" s="179" t="str">
        <f>'[7]расчет свод'!$Z27</f>
        <v>Чашка нержавеющая сталь 2л</v>
      </c>
      <c r="D21" s="378" t="s">
        <v>52</v>
      </c>
      <c r="E21" s="378"/>
      <c r="F21" s="280">
        <v>10</v>
      </c>
      <c r="G21" s="182">
        <f t="shared" ref="G21:G27" si="2">G20</f>
        <v>149</v>
      </c>
      <c r="H21" s="278">
        <f>'[7]расчет свод'!$AE27</f>
        <v>4.878048780487805E-2</v>
      </c>
    </row>
    <row r="22" spans="1:8" ht="15" customHeight="1" outlineLevel="2">
      <c r="A22" s="479"/>
      <c r="B22" s="439"/>
      <c r="C22" s="179" t="str">
        <f>'[7]расчет свод'!$Z28</f>
        <v>Тетрадь общая</v>
      </c>
      <c r="D22" s="378" t="s">
        <v>52</v>
      </c>
      <c r="E22" s="378"/>
      <c r="F22" s="280">
        <v>10</v>
      </c>
      <c r="G22" s="182">
        <f t="shared" si="2"/>
        <v>149</v>
      </c>
      <c r="H22" s="278">
        <f>'[7]расчет свод'!$AE28</f>
        <v>4.878048780487805E-2</v>
      </c>
    </row>
    <row r="23" spans="1:8" ht="15" customHeight="1" outlineLevel="2">
      <c r="A23" s="479"/>
      <c r="B23" s="439"/>
      <c r="C23" s="179" t="str">
        <f>'[7]расчет свод'!$Z29</f>
        <v>Ручка шариковая</v>
      </c>
      <c r="D23" s="378" t="s">
        <v>52</v>
      </c>
      <c r="E23" s="378"/>
      <c r="F23" s="280">
        <v>25</v>
      </c>
      <c r="G23" s="182">
        <f t="shared" si="2"/>
        <v>149</v>
      </c>
      <c r="H23" s="278">
        <f>'[7]расчет свод'!$AE29</f>
        <v>0.24390243902439024</v>
      </c>
    </row>
    <row r="24" spans="1:8" ht="15" customHeight="1" outlineLevel="2">
      <c r="A24" s="479"/>
      <c r="B24" s="439"/>
      <c r="C24" s="179" t="str">
        <f>'[7]расчет свод'!$Z30</f>
        <v>Порошок стиральный автомат детский</v>
      </c>
      <c r="D24" s="378" t="s">
        <v>52</v>
      </c>
      <c r="E24" s="378"/>
      <c r="F24" s="280">
        <v>6</v>
      </c>
      <c r="G24" s="182">
        <f t="shared" si="2"/>
        <v>149</v>
      </c>
      <c r="H24" s="278">
        <f>'[7]расчет свод'!$AE30</f>
        <v>0.97560975609756095</v>
      </c>
    </row>
    <row r="25" spans="1:8" ht="17.25" customHeight="1" outlineLevel="2">
      <c r="A25" s="479"/>
      <c r="B25" s="439"/>
      <c r="C25" s="179" t="str">
        <f>'[7]расчет свод'!$Z31</f>
        <v>Туалетная бумага</v>
      </c>
      <c r="D25" s="378" t="s">
        <v>52</v>
      </c>
      <c r="E25" s="378"/>
      <c r="F25" s="280">
        <v>6</v>
      </c>
      <c r="G25" s="182">
        <f t="shared" si="2"/>
        <v>149</v>
      </c>
      <c r="H25" s="278">
        <f>'[7]расчет свод'!$AE31</f>
        <v>0.97560975609756095</v>
      </c>
    </row>
    <row r="26" spans="1:8" ht="15" customHeight="1" outlineLevel="2">
      <c r="A26" s="479"/>
      <c r="B26" s="439"/>
      <c r="C26" s="179" t="str">
        <f>'[7]расчет свод'!$Z32</f>
        <v xml:space="preserve">Салфетки </v>
      </c>
      <c r="D26" s="378" t="s">
        <v>52</v>
      </c>
      <c r="E26" s="378"/>
      <c r="F26" s="280">
        <v>12</v>
      </c>
      <c r="G26" s="182">
        <f t="shared" si="2"/>
        <v>149</v>
      </c>
      <c r="H26" s="278">
        <f>'[7]расчет свод'!$AE32</f>
        <v>0.97560975609756095</v>
      </c>
    </row>
    <row r="27" spans="1:8" ht="15" customHeight="1" outlineLevel="2">
      <c r="A27" s="479"/>
      <c r="B27" s="439"/>
      <c r="C27" s="179" t="str">
        <f>'[7]расчет свод'!$Z33</f>
        <v>Игрушки</v>
      </c>
      <c r="D27" s="378" t="s">
        <v>52</v>
      </c>
      <c r="E27" s="378"/>
      <c r="F27" s="280">
        <v>20</v>
      </c>
      <c r="G27" s="182">
        <f t="shared" si="2"/>
        <v>149</v>
      </c>
      <c r="H27" s="278">
        <f>'[7]расчет свод'!$AE33</f>
        <v>8.130081300813009E-3</v>
      </c>
    </row>
    <row r="28" spans="1:8" ht="16.5" customHeight="1" outlineLevel="2">
      <c r="A28" s="479"/>
      <c r="B28" s="439"/>
      <c r="C28" s="179" t="str">
        <f>'[7]расчет свод'!$Z34</f>
        <v>Бумажные полотенца уп.х4шт</v>
      </c>
      <c r="D28" s="378" t="s">
        <v>52</v>
      </c>
      <c r="E28" s="378"/>
      <c r="F28" s="280">
        <v>100</v>
      </c>
      <c r="G28" s="182">
        <v>149</v>
      </c>
      <c r="H28" s="278">
        <f>'[7]расчет свод'!$AE34</f>
        <v>0.48780487804878048</v>
      </c>
    </row>
    <row r="29" spans="1:8" ht="15" customHeight="1" outlineLevel="2">
      <c r="A29" s="479"/>
      <c r="B29" s="439"/>
      <c r="C29" s="179" t="str">
        <f>'[7]расчет свод'!$Z35</f>
        <v>Пакет фасовочный</v>
      </c>
      <c r="D29" s="378" t="s">
        <v>52</v>
      </c>
      <c r="E29" s="378"/>
      <c r="F29" s="280">
        <v>20</v>
      </c>
      <c r="G29" s="182">
        <v>149</v>
      </c>
      <c r="H29" s="278">
        <f>'[7]расчет свод'!$AE35</f>
        <v>0.97560975609756095</v>
      </c>
    </row>
    <row r="30" spans="1:8" ht="15" customHeight="1" outlineLevel="2">
      <c r="A30" s="479"/>
      <c r="B30" s="439"/>
      <c r="C30" s="179" t="str">
        <f>'[7]расчет свод'!$Z36</f>
        <v>Диспенсер для жидкого мыла</v>
      </c>
      <c r="D30" s="378" t="s">
        <v>52</v>
      </c>
      <c r="E30" s="378"/>
      <c r="F30" s="280">
        <v>100</v>
      </c>
      <c r="G30" s="182">
        <v>149</v>
      </c>
      <c r="H30" s="278">
        <f>'[7]расчет свод'!$AE36</f>
        <v>4.878048780487805E-2</v>
      </c>
    </row>
    <row r="31" spans="1:8" ht="16.5" customHeight="1">
      <c r="A31" s="479"/>
      <c r="B31" s="439"/>
      <c r="C31" s="350" t="s">
        <v>60</v>
      </c>
      <c r="D31" s="350"/>
      <c r="E31" s="350"/>
      <c r="F31" s="350"/>
      <c r="G31" s="350"/>
      <c r="H31" s="350"/>
    </row>
    <row r="32" spans="1:8" ht="16.5" customHeight="1">
      <c r="A32" s="479"/>
      <c r="B32" s="439"/>
      <c r="C32" s="182" t="str">
        <f>'[7]расчет свод'!$Z55</f>
        <v>Электроэнергия 1</v>
      </c>
      <c r="D32" s="482" t="s">
        <v>61</v>
      </c>
      <c r="E32" s="482"/>
      <c r="F32" s="281">
        <v>149</v>
      </c>
      <c r="G32" s="196">
        <v>1</v>
      </c>
      <c r="H32" s="278">
        <f>'[7]расчет свод'!$AE55</f>
        <v>184.14634146341464</v>
      </c>
    </row>
    <row r="33" spans="1:8" ht="16.5" customHeight="1">
      <c r="A33" s="479"/>
      <c r="B33" s="439"/>
      <c r="C33" s="182" t="str">
        <f>'[7]расчет свод'!$Z56</f>
        <v>Теплоэнергия</v>
      </c>
      <c r="D33" s="482" t="s">
        <v>63</v>
      </c>
      <c r="E33" s="482"/>
      <c r="F33" s="281">
        <f>F32</f>
        <v>149</v>
      </c>
      <c r="G33" s="196">
        <v>1</v>
      </c>
      <c r="H33" s="278">
        <f>'[7]расчет свод'!$AE56</f>
        <v>0.95374797489733742</v>
      </c>
    </row>
    <row r="34" spans="1:8" ht="16.5" customHeight="1">
      <c r="A34" s="479"/>
      <c r="B34" s="439"/>
      <c r="C34" s="182" t="str">
        <f>'[7]расчет свод'!$Z57</f>
        <v>Холодное водоснабжение</v>
      </c>
      <c r="D34" s="482" t="s">
        <v>107</v>
      </c>
      <c r="E34" s="482"/>
      <c r="F34" s="281">
        <f t="shared" ref="F34:F36" si="3">F33</f>
        <v>149</v>
      </c>
      <c r="G34" s="196">
        <v>1</v>
      </c>
      <c r="H34" s="278">
        <f>'[7]расчет свод'!$AE57</f>
        <v>2.5155690689698171</v>
      </c>
    </row>
    <row r="35" spans="1:8" ht="16.5" customHeight="1">
      <c r="A35" s="479"/>
      <c r="B35" s="439"/>
      <c r="C35" s="182" t="str">
        <f>'[7]расчет свод'!$Z58</f>
        <v>Водоотведение</v>
      </c>
      <c r="D35" s="482" t="s">
        <v>107</v>
      </c>
      <c r="E35" s="482"/>
      <c r="F35" s="281">
        <f t="shared" si="3"/>
        <v>149</v>
      </c>
      <c r="G35" s="196">
        <v>1</v>
      </c>
      <c r="H35" s="278">
        <f>'[7]расчет свод'!$AE58</f>
        <v>2.5155690689698171</v>
      </c>
    </row>
    <row r="36" spans="1:8" ht="16.5" customHeight="1">
      <c r="A36" s="479"/>
      <c r="B36" s="439"/>
      <c r="C36" s="182" t="str">
        <f>'[7]расчет свод'!$Z59</f>
        <v>ТКО</v>
      </c>
      <c r="D36" s="482" t="s">
        <v>107</v>
      </c>
      <c r="E36" s="482"/>
      <c r="F36" s="281">
        <f t="shared" si="3"/>
        <v>149</v>
      </c>
      <c r="G36" s="196">
        <v>1</v>
      </c>
      <c r="H36" s="278">
        <f>'[7]расчет свод'!$AE59</f>
        <v>0.12097560255304879</v>
      </c>
    </row>
    <row r="37" spans="1:8" ht="16.5" customHeight="1">
      <c r="A37" s="479"/>
      <c r="B37" s="439"/>
      <c r="C37" s="350" t="s">
        <v>67</v>
      </c>
      <c r="D37" s="350"/>
      <c r="E37" s="350"/>
      <c r="F37" s="350"/>
      <c r="G37" s="350"/>
      <c r="H37" s="350"/>
    </row>
    <row r="38" spans="1:8" ht="48" customHeight="1">
      <c r="A38" s="479"/>
      <c r="B38" s="439"/>
      <c r="C38" s="179" t="str">
        <f>'[7]расчет свод'!$Z62</f>
        <v>Техническое обслуживание и регламентно-профилактический ремонт систем охранно-пожарной сигнализации</v>
      </c>
      <c r="D38" s="370" t="s">
        <v>108</v>
      </c>
      <c r="E38" s="370"/>
      <c r="F38" s="281">
        <v>149</v>
      </c>
      <c r="G38" s="196">
        <v>1</v>
      </c>
      <c r="H38" s="278">
        <f>'[7]расчет свод'!$AE62</f>
        <v>4.0650406504065045E-3</v>
      </c>
    </row>
    <row r="39" spans="1:8" ht="16.5" customHeight="1">
      <c r="A39" s="479"/>
      <c r="B39" s="439"/>
      <c r="C39" s="179" t="str">
        <f>'[7]расчет свод'!$Z63</f>
        <v>Проведение текущего ремонта</v>
      </c>
      <c r="D39" s="370" t="s">
        <v>108</v>
      </c>
      <c r="E39" s="370"/>
      <c r="F39" s="281">
        <f>F38</f>
        <v>149</v>
      </c>
      <c r="G39" s="196">
        <v>1</v>
      </c>
      <c r="H39" s="278">
        <f>'[7]расчет свод'!$AE63</f>
        <v>4.0650406504065045E-3</v>
      </c>
    </row>
    <row r="40" spans="1:8" ht="16.5" customHeight="1">
      <c r="A40" s="479"/>
      <c r="B40" s="439"/>
      <c r="C40" s="179" t="str">
        <f>'[7]расчет свод'!$Z64</f>
        <v>Обслуживание тревожной кнопки</v>
      </c>
      <c r="D40" s="370" t="s">
        <v>108</v>
      </c>
      <c r="E40" s="370"/>
      <c r="F40" s="281">
        <f t="shared" ref="F40:F43" si="4">F39</f>
        <v>149</v>
      </c>
      <c r="G40" s="196">
        <v>1</v>
      </c>
      <c r="H40" s="278">
        <f>'[7]расчет свод'!$AE64</f>
        <v>4.0650406504065045E-3</v>
      </c>
    </row>
    <row r="41" spans="1:8" ht="16.5" customHeight="1">
      <c r="A41" s="479"/>
      <c r="B41" s="439"/>
      <c r="C41" s="179" t="str">
        <f>'[7]расчет свод'!$Z65</f>
        <v>Уборка территории от снега</v>
      </c>
      <c r="D41" s="370" t="s">
        <v>108</v>
      </c>
      <c r="E41" s="370"/>
      <c r="F41" s="281">
        <f t="shared" si="4"/>
        <v>149</v>
      </c>
      <c r="G41" s="196">
        <v>1</v>
      </c>
      <c r="H41" s="278">
        <f>'[7]расчет свод'!$AE65</f>
        <v>4.0650406504065045E-3</v>
      </c>
    </row>
    <row r="42" spans="1:8" ht="16.5" customHeight="1">
      <c r="A42" s="479"/>
      <c r="B42" s="439"/>
      <c r="C42" s="179" t="str">
        <f>'[7]расчет свод'!$Z66</f>
        <v>Дератизация и дезинфекция</v>
      </c>
      <c r="D42" s="370" t="s">
        <v>108</v>
      </c>
      <c r="E42" s="370"/>
      <c r="F42" s="281">
        <f t="shared" si="4"/>
        <v>149</v>
      </c>
      <c r="G42" s="196">
        <v>1</v>
      </c>
      <c r="H42" s="278">
        <f>'[7]расчет свод'!$AE66</f>
        <v>4.0650406504065045E-3</v>
      </c>
    </row>
    <row r="43" spans="1:8" ht="63" customHeight="1">
      <c r="A43" s="479"/>
      <c r="B43" s="439"/>
      <c r="C43" s="179" t="str">
        <f>'[7]расчет свод'!$Z67</f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D43" s="370" t="s">
        <v>108</v>
      </c>
      <c r="E43" s="370"/>
      <c r="F43" s="281">
        <f t="shared" si="4"/>
        <v>149</v>
      </c>
      <c r="G43" s="196">
        <v>1</v>
      </c>
      <c r="H43" s="278">
        <f>'[7]расчет свод'!$AE67</f>
        <v>1.6260162601626018E-2</v>
      </c>
    </row>
    <row r="44" spans="1:8" ht="16.5" customHeight="1">
      <c r="A44" s="479"/>
      <c r="B44" s="439"/>
      <c r="C44" s="350" t="s">
        <v>68</v>
      </c>
      <c r="D44" s="350"/>
      <c r="E44" s="350"/>
      <c r="F44" s="350"/>
      <c r="G44" s="350"/>
      <c r="H44" s="350"/>
    </row>
    <row r="45" spans="1:8" ht="16.5" customHeight="1">
      <c r="A45" s="479"/>
      <c r="B45" s="439"/>
      <c r="C45" s="209"/>
      <c r="D45" s="616"/>
      <c r="E45" s="617"/>
      <c r="F45" s="198">
        <f t="shared" ref="F45" si="5">300*245</f>
        <v>73500</v>
      </c>
      <c r="G45" s="199">
        <v>300</v>
      </c>
      <c r="H45" s="206">
        <f t="shared" ref="H45" si="6">E45*G45/F45</f>
        <v>0</v>
      </c>
    </row>
    <row r="46" spans="1:8" ht="16.5" customHeight="1">
      <c r="A46" s="479"/>
      <c r="B46" s="439"/>
      <c r="C46" s="375"/>
      <c r="D46" s="375"/>
      <c r="E46" s="375"/>
      <c r="F46" s="375"/>
      <c r="G46" s="375"/>
      <c r="H46" s="375"/>
    </row>
    <row r="47" spans="1:8" ht="16.5" customHeight="1">
      <c r="A47" s="479"/>
      <c r="B47" s="439"/>
      <c r="C47" s="350" t="s">
        <v>69</v>
      </c>
      <c r="D47" s="350"/>
      <c r="E47" s="350"/>
      <c r="F47" s="350"/>
      <c r="G47" s="350"/>
      <c r="H47" s="350"/>
    </row>
    <row r="48" spans="1:8" ht="16.5" customHeight="1">
      <c r="A48" s="479"/>
      <c r="B48" s="439"/>
      <c r="C48" s="179" t="str">
        <f>'[7]расчет свод'!$Z72</f>
        <v>Абонентская связь</v>
      </c>
      <c r="D48" s="378" t="str">
        <f>'[7]расчет свод'!$AA72</f>
        <v>количество номеров, ед.</v>
      </c>
      <c r="E48" s="378"/>
      <c r="F48" s="281">
        <v>149</v>
      </c>
      <c r="G48" s="196">
        <v>1</v>
      </c>
      <c r="H48" s="266">
        <f>'[7]расчет свод'!$AE72</f>
        <v>4.0650406504065045E-3</v>
      </c>
    </row>
    <row r="49" spans="1:8" ht="16.5" customHeight="1">
      <c r="A49" s="479"/>
      <c r="B49" s="439"/>
      <c r="C49" s="179" t="str">
        <f>'[7]расчет свод'!$Z73</f>
        <v>Интернет</v>
      </c>
      <c r="D49" s="378" t="str">
        <f>'[7]расчет свод'!$AA73</f>
        <v>количество точек доступа, ед</v>
      </c>
      <c r="E49" s="378"/>
      <c r="F49" s="281">
        <v>149</v>
      </c>
      <c r="G49" s="196">
        <v>1</v>
      </c>
      <c r="H49" s="266">
        <f>'[7]расчет свод'!$AE73</f>
        <v>0</v>
      </c>
    </row>
    <row r="50" spans="1:8" ht="49.5" customHeight="1">
      <c r="A50" s="479"/>
      <c r="B50" s="439"/>
      <c r="C50" s="179" t="str">
        <f>'[7]расчет свод'!$Z74</f>
        <v>Иные услуги связи</v>
      </c>
      <c r="D50" s="378" t="str">
        <f>'[7]расчет свод'!$AA74</f>
        <v>пересылка почтовых отправлений</v>
      </c>
      <c r="E50" s="378"/>
      <c r="F50" s="281">
        <v>135</v>
      </c>
      <c r="G50" s="196">
        <v>1</v>
      </c>
      <c r="H50" s="266">
        <f>'[7]расчет свод'!$AE74</f>
        <v>4.0650406504065045E-3</v>
      </c>
    </row>
    <row r="51" spans="1:8" ht="16.5" customHeight="1">
      <c r="A51" s="479"/>
      <c r="B51" s="439"/>
      <c r="C51" s="350" t="s">
        <v>72</v>
      </c>
      <c r="D51" s="350"/>
      <c r="E51" s="350"/>
      <c r="F51" s="350"/>
      <c r="G51" s="350"/>
      <c r="H51" s="350"/>
    </row>
    <row r="52" spans="1:8" ht="16.5" customHeight="1">
      <c r="A52" s="479"/>
      <c r="B52" s="439"/>
      <c r="C52" s="179" t="str">
        <f>'[7]расчет свод'!$Z$77</f>
        <v>Оплата грузовых перевозок по доставке грузов</v>
      </c>
      <c r="D52" s="378" t="s">
        <v>108</v>
      </c>
      <c r="E52" s="378"/>
      <c r="F52" s="281">
        <v>149</v>
      </c>
      <c r="G52" s="196">
        <v>1</v>
      </c>
      <c r="H52" s="266">
        <f>'[7]расчет свод'!$AE$77</f>
        <v>8.130081300813009E-3</v>
      </c>
    </row>
    <row r="53" spans="1:8" ht="16.5" customHeight="1">
      <c r="A53" s="479"/>
      <c r="B53" s="439"/>
      <c r="C53" s="375"/>
      <c r="D53" s="375"/>
      <c r="E53" s="375"/>
      <c r="F53" s="375"/>
      <c r="G53" s="375"/>
      <c r="H53" s="375"/>
    </row>
    <row r="54" spans="1:8" ht="16.5" customHeight="1">
      <c r="A54" s="479"/>
      <c r="B54" s="439"/>
      <c r="C54" s="350" t="s">
        <v>75</v>
      </c>
      <c r="D54" s="350"/>
      <c r="E54" s="350"/>
      <c r="F54" s="350"/>
      <c r="G54" s="350"/>
      <c r="H54" s="350"/>
    </row>
    <row r="55" spans="1:8" s="6" customFormat="1" ht="17.25" customHeight="1">
      <c r="A55" s="479"/>
      <c r="B55" s="439"/>
      <c r="C55" s="276" t="str">
        <f>'[7]расчет свод'!$Z80</f>
        <v>Заведующий</v>
      </c>
      <c r="D55" s="378" t="s">
        <v>83</v>
      </c>
      <c r="E55" s="378"/>
      <c r="F55" s="281">
        <v>149</v>
      </c>
      <c r="G55" s="196">
        <v>1</v>
      </c>
      <c r="H55" s="266">
        <f>'[7]расчет свод'!$AE80</f>
        <v>4.0650406504065045E-3</v>
      </c>
    </row>
    <row r="56" spans="1:8" s="6" customFormat="1" ht="18" customHeight="1">
      <c r="A56" s="479"/>
      <c r="B56" s="439"/>
      <c r="C56" s="276" t="str">
        <f>'[7]расчет свод'!$Z81</f>
        <v>Заведующий хозяйством</v>
      </c>
      <c r="D56" s="378" t="s">
        <v>83</v>
      </c>
      <c r="E56" s="378"/>
      <c r="F56" s="281">
        <f>F55</f>
        <v>149</v>
      </c>
      <c r="G56" s="196">
        <v>1</v>
      </c>
      <c r="H56" s="266">
        <f>'[7]расчет свод'!$AE81</f>
        <v>4.0650406504065045E-3</v>
      </c>
    </row>
    <row r="57" spans="1:8" s="6" customFormat="1" ht="18.75" customHeight="1">
      <c r="A57" s="479"/>
      <c r="B57" s="439"/>
      <c r="C57" s="276" t="str">
        <f>'[7]расчет свод'!$Z82</f>
        <v>Делопроизводитель</v>
      </c>
      <c r="D57" s="378" t="s">
        <v>83</v>
      </c>
      <c r="E57" s="378"/>
      <c r="F57" s="281">
        <f t="shared" ref="F57:F61" si="7">F56</f>
        <v>149</v>
      </c>
      <c r="G57" s="196">
        <v>1</v>
      </c>
      <c r="H57" s="266">
        <f>'[7]расчет свод'!$AE82</f>
        <v>4.0650406504065045E-3</v>
      </c>
    </row>
    <row r="58" spans="1:8" ht="18" customHeight="1">
      <c r="A58" s="479"/>
      <c r="B58" s="439"/>
      <c r="C58" s="276" t="str">
        <f>'[7]расчет свод'!$Z83</f>
        <v>Рабочий по обслуживанию и ремонту зданий</v>
      </c>
      <c r="D58" s="378" t="s">
        <v>83</v>
      </c>
      <c r="E58" s="378"/>
      <c r="F58" s="281">
        <f t="shared" si="7"/>
        <v>149</v>
      </c>
      <c r="G58" s="196">
        <v>1</v>
      </c>
      <c r="H58" s="266">
        <f>'[7]расчет свод'!$AE83</f>
        <v>6.0975609756097563E-3</v>
      </c>
    </row>
    <row r="59" spans="1:8" ht="15" customHeight="1">
      <c r="A59" s="479"/>
      <c r="B59" s="439"/>
      <c r="C59" s="276" t="str">
        <f>'[7]расчет свод'!$Z84</f>
        <v>Сторож</v>
      </c>
      <c r="D59" s="378" t="s">
        <v>83</v>
      </c>
      <c r="E59" s="378"/>
      <c r="F59" s="281">
        <f t="shared" si="7"/>
        <v>149</v>
      </c>
      <c r="G59" s="196"/>
      <c r="H59" s="266">
        <f>'[7]расчет свод'!$AE84</f>
        <v>1.2195121951219513E-2</v>
      </c>
    </row>
    <row r="60" spans="1:8" ht="18" customHeight="1">
      <c r="A60" s="479"/>
      <c r="B60" s="439"/>
      <c r="C60" s="276" t="str">
        <f>'[7]расчет свод'!$Z85</f>
        <v>Дворник</v>
      </c>
      <c r="D60" s="378" t="s">
        <v>83</v>
      </c>
      <c r="E60" s="378"/>
      <c r="F60" s="281">
        <f t="shared" si="7"/>
        <v>149</v>
      </c>
      <c r="G60" s="196">
        <v>1</v>
      </c>
      <c r="H60" s="266">
        <f>'[7]расчет свод'!$AE85</f>
        <v>4.0650406504065045E-3</v>
      </c>
    </row>
    <row r="61" spans="1:8" ht="19.5" customHeight="1">
      <c r="A61" s="479"/>
      <c r="B61" s="439"/>
      <c r="C61" s="276" t="str">
        <f>'[7]расчет свод'!$Z86</f>
        <v>Машинист по стирке белья</v>
      </c>
      <c r="D61" s="378" t="s">
        <v>83</v>
      </c>
      <c r="E61" s="378"/>
      <c r="F61" s="281">
        <f t="shared" si="7"/>
        <v>149</v>
      </c>
      <c r="G61" s="196">
        <v>1</v>
      </c>
      <c r="H61" s="266">
        <f>'[7]расчет свод'!$AE86</f>
        <v>1.4227642276422764E-2</v>
      </c>
    </row>
    <row r="62" spans="1:8" ht="15.75" customHeight="1">
      <c r="A62" s="479"/>
      <c r="B62" s="439"/>
      <c r="C62" s="276" t="str">
        <f>'[7]расчет свод'!$Z87</f>
        <v>Кастелянша</v>
      </c>
      <c r="D62" s="378" t="s">
        <v>83</v>
      </c>
      <c r="E62" s="378"/>
      <c r="F62" s="281">
        <f>F61</f>
        <v>149</v>
      </c>
      <c r="G62" s="196">
        <v>1</v>
      </c>
      <c r="H62" s="266">
        <f>'[7]расчет свод'!$AE87</f>
        <v>4.0650406504065045E-3</v>
      </c>
    </row>
    <row r="63" spans="1:8" ht="15.75" customHeight="1">
      <c r="A63" s="479"/>
      <c r="B63" s="439"/>
      <c r="C63" s="276" t="str">
        <f>'[7]расчет свод'!$Z88</f>
        <v>Повар</v>
      </c>
      <c r="D63" s="378" t="s">
        <v>83</v>
      </c>
      <c r="E63" s="378"/>
      <c r="F63" s="281">
        <f t="shared" ref="F63:F64" si="8">F62</f>
        <v>149</v>
      </c>
      <c r="G63" s="196">
        <v>1</v>
      </c>
      <c r="H63" s="266">
        <f>'[7]расчет свод'!$AE88</f>
        <v>1.6260162601626018E-2</v>
      </c>
    </row>
    <row r="64" spans="1:8" ht="16.5" customHeight="1">
      <c r="A64" s="479"/>
      <c r="B64" s="439"/>
      <c r="C64" s="276" t="str">
        <f>'[7]расчет свод'!$Z89</f>
        <v>Рабочий кухни</v>
      </c>
      <c r="D64" s="378" t="s">
        <v>83</v>
      </c>
      <c r="E64" s="378"/>
      <c r="F64" s="281">
        <f t="shared" si="8"/>
        <v>149</v>
      </c>
      <c r="G64" s="196">
        <v>1</v>
      </c>
      <c r="H64" s="266">
        <f>'[7]расчет свод'!$AE89</f>
        <v>1.6260162601626018E-2</v>
      </c>
    </row>
    <row r="65" spans="1:8" ht="15" customHeight="1">
      <c r="A65" s="479"/>
      <c r="B65" s="439"/>
      <c r="C65" s="375"/>
      <c r="D65" s="375"/>
      <c r="E65" s="375"/>
      <c r="F65" s="375"/>
      <c r="G65" s="375"/>
      <c r="H65" s="375"/>
    </row>
    <row r="66" spans="1:8" ht="17.25" customHeight="1">
      <c r="A66" s="479"/>
      <c r="B66" s="439"/>
      <c r="C66" s="350" t="s">
        <v>77</v>
      </c>
      <c r="D66" s="350"/>
      <c r="E66" s="350"/>
      <c r="F66" s="350"/>
      <c r="G66" s="350"/>
      <c r="H66" s="350"/>
    </row>
    <row r="67" spans="1:8">
      <c r="A67" s="479"/>
      <c r="B67" s="439"/>
      <c r="C67" s="179" t="str">
        <f>'[7]расчет свод'!$Z92</f>
        <v>Медикаменты</v>
      </c>
      <c r="D67" s="483" t="s">
        <v>78</v>
      </c>
      <c r="E67" s="483"/>
      <c r="F67" s="281">
        <v>149</v>
      </c>
      <c r="G67" s="196">
        <v>1</v>
      </c>
      <c r="H67" s="266">
        <f>'[7]расчет свод'!$AE92</f>
        <v>4.0650406504065045E-3</v>
      </c>
    </row>
    <row r="68" spans="1:8">
      <c r="A68" s="479"/>
      <c r="B68" s="439"/>
      <c r="C68" s="179" t="str">
        <f>'[7]расчет свод'!$Z93</f>
        <v>Комплектующие к оргтехнике</v>
      </c>
      <c r="D68" s="483" t="s">
        <v>78</v>
      </c>
      <c r="E68" s="483"/>
      <c r="F68" s="281">
        <f>F67</f>
        <v>149</v>
      </c>
      <c r="G68" s="196">
        <v>1</v>
      </c>
      <c r="H68" s="266">
        <f>'[7]расчет свод'!$AE93</f>
        <v>4.0650406504065045E-3</v>
      </c>
    </row>
    <row r="69" spans="1:8">
      <c r="A69" s="479"/>
      <c r="B69" s="439"/>
      <c r="C69" s="179" t="str">
        <f>'[7]расчет свод'!$Z94</f>
        <v>Демеркуризация отработанных ламп</v>
      </c>
      <c r="D69" s="483" t="s">
        <v>78</v>
      </c>
      <c r="E69" s="483"/>
      <c r="F69" s="281">
        <f t="shared" ref="F69:F86" si="9">F68</f>
        <v>149</v>
      </c>
      <c r="G69" s="196">
        <v>1</v>
      </c>
      <c r="H69" s="266">
        <f>'[7]расчет свод'!$AE94</f>
        <v>4.0650406504065045E-3</v>
      </c>
    </row>
    <row r="70" spans="1:8">
      <c r="A70" s="479"/>
      <c r="B70" s="439"/>
      <c r="C70" s="179" t="str">
        <f>'[7]расчет свод'!$Z95</f>
        <v>Обучение</v>
      </c>
      <c r="D70" s="483" t="s">
        <v>78</v>
      </c>
      <c r="E70" s="483"/>
      <c r="F70" s="281">
        <f t="shared" si="9"/>
        <v>149</v>
      </c>
      <c r="G70" s="196">
        <v>1</v>
      </c>
      <c r="H70" s="266">
        <f>'[7]расчет свод'!$AE95</f>
        <v>4.0650406504065045E-3</v>
      </c>
    </row>
    <row r="71" spans="1:8">
      <c r="A71" s="479"/>
      <c r="B71" s="439"/>
      <c r="C71" s="179" t="str">
        <f>'[7]расчет свод'!$Z96</f>
        <v>Испытание диэлектрических бот и перчаток</v>
      </c>
      <c r="D71" s="483" t="s">
        <v>78</v>
      </c>
      <c r="E71" s="483"/>
      <c r="F71" s="281">
        <f t="shared" si="9"/>
        <v>149</v>
      </c>
      <c r="G71" s="196">
        <v>1</v>
      </c>
      <c r="H71" s="266">
        <f>'[7]расчет свод'!$AE96</f>
        <v>4.0650406504065045E-3</v>
      </c>
    </row>
    <row r="72" spans="1:8">
      <c r="A72" s="479"/>
      <c r="B72" s="439"/>
      <c r="C72" s="179" t="str">
        <f>'[7]расчет свод'!$Z97</f>
        <v>контроль качестватекстильных материалов и деревянных конструкций</v>
      </c>
      <c r="D72" s="483" t="s">
        <v>78</v>
      </c>
      <c r="E72" s="483"/>
      <c r="F72" s="281">
        <f t="shared" si="9"/>
        <v>149</v>
      </c>
      <c r="G72" s="196">
        <v>1</v>
      </c>
      <c r="H72" s="266">
        <f>'[7]расчет свод'!$AE97</f>
        <v>4.0650406504065045E-3</v>
      </c>
    </row>
    <row r="73" spans="1:8">
      <c r="A73" s="479"/>
      <c r="B73" s="439"/>
      <c r="C73" s="179" t="str">
        <f>'[7]расчет свод'!$Z98</f>
        <v>Услуги Центра гигиены и эпидемиологии</v>
      </c>
      <c r="D73" s="483" t="s">
        <v>78</v>
      </c>
      <c r="E73" s="483"/>
      <c r="F73" s="281">
        <f t="shared" si="9"/>
        <v>149</v>
      </c>
      <c r="G73" s="196">
        <v>1</v>
      </c>
      <c r="H73" s="266">
        <f>'[7]расчет свод'!$AE98</f>
        <v>4.0650406504065045E-3</v>
      </c>
    </row>
    <row r="74" spans="1:8">
      <c r="A74" s="479"/>
      <c r="B74" s="439"/>
      <c r="C74" s="179" t="str">
        <f>'[7]расчет свод'!$Z99</f>
        <v>Замена тех.паспрта</v>
      </c>
      <c r="D74" s="483" t="s">
        <v>78</v>
      </c>
      <c r="E74" s="483"/>
      <c r="F74" s="281">
        <f t="shared" si="9"/>
        <v>149</v>
      </c>
      <c r="G74" s="196">
        <v>1</v>
      </c>
      <c r="H74" s="266">
        <f>'[7]расчет свод'!$AE99</f>
        <v>4.0650406504065045E-3</v>
      </c>
    </row>
    <row r="75" spans="1:8">
      <c r="A75" s="479"/>
      <c r="B75" s="439"/>
      <c r="C75" s="179" t="str">
        <f>'[7]расчет свод'!$Z100</f>
        <v>Налоги, госпошлина</v>
      </c>
      <c r="D75" s="483" t="s">
        <v>78</v>
      </c>
      <c r="E75" s="483"/>
      <c r="F75" s="281">
        <f t="shared" si="9"/>
        <v>149</v>
      </c>
      <c r="G75" s="196">
        <v>1</v>
      </c>
      <c r="H75" s="266">
        <f>'[7]расчет свод'!$AE100</f>
        <v>4.0650406504065045E-3</v>
      </c>
    </row>
    <row r="76" spans="1:8">
      <c r="A76" s="479"/>
      <c r="B76" s="439"/>
      <c r="C76" s="179" t="str">
        <f>'[7]расчет свод'!$Z101</f>
        <v>пособие по уходу за ребенком до 3-х лет</v>
      </c>
      <c r="D76" s="483" t="s">
        <v>78</v>
      </c>
      <c r="E76" s="483"/>
      <c r="F76" s="281">
        <f>F74</f>
        <v>149</v>
      </c>
      <c r="G76" s="196">
        <v>1</v>
      </c>
      <c r="H76" s="266">
        <f>'[7]расчет свод'!$AE101</f>
        <v>4.0650406504065045E-3</v>
      </c>
    </row>
    <row r="77" spans="1:8">
      <c r="A77" s="479"/>
      <c r="B77" s="439"/>
      <c r="C77" s="179" t="str">
        <f>'[7]расчет свод'!$Z102</f>
        <v>Медосмотр младшего обслуживающего и административного персонала</v>
      </c>
      <c r="D77" s="483" t="s">
        <v>78</v>
      </c>
      <c r="E77" s="483"/>
      <c r="F77" s="281">
        <f t="shared" si="9"/>
        <v>149</v>
      </c>
      <c r="G77" s="196">
        <v>1</v>
      </c>
      <c r="H77" s="266">
        <f>'[7]расчет свод'!$AE102</f>
        <v>8.1300813008130079E-2</v>
      </c>
    </row>
    <row r="78" spans="1:8">
      <c r="A78" s="479"/>
      <c r="B78" s="439"/>
      <c r="C78" s="179" t="str">
        <f>'[7]расчет свод'!$Z103</f>
        <v>Подписка, услуги Семис</v>
      </c>
      <c r="D78" s="483" t="s">
        <v>78</v>
      </c>
      <c r="E78" s="483"/>
      <c r="F78" s="281">
        <f t="shared" si="9"/>
        <v>149</v>
      </c>
      <c r="G78" s="196">
        <v>1</v>
      </c>
      <c r="H78" s="266">
        <f>'[7]расчет свод'!$AE103</f>
        <v>4.0650406504065045E-3</v>
      </c>
    </row>
    <row r="79" spans="1:8">
      <c r="A79" s="479"/>
      <c r="B79" s="439"/>
      <c r="C79" s="179" t="str">
        <f>'[7]расчет свод'!$Z104</f>
        <v>Проведение испытаний устройств заземления и изоляции электросетей</v>
      </c>
      <c r="D79" s="483" t="s">
        <v>78</v>
      </c>
      <c r="E79" s="483"/>
      <c r="F79" s="281">
        <f t="shared" si="9"/>
        <v>149</v>
      </c>
      <c r="G79" s="196">
        <v>1</v>
      </c>
      <c r="H79" s="266">
        <f>'[7]расчет свод'!$AE104</f>
        <v>4.0650406504065045E-3</v>
      </c>
    </row>
    <row r="80" spans="1:8" ht="30.75" customHeight="1">
      <c r="A80" s="479"/>
      <c r="B80" s="439"/>
      <c r="C80" s="179" t="str">
        <f>'[7]расчет свод'!$Z105</f>
        <v>Экспертиза огнезащитной обработки строительных конструкций</v>
      </c>
      <c r="D80" s="483" t="s">
        <v>78</v>
      </c>
      <c r="E80" s="483"/>
      <c r="F80" s="281">
        <f t="shared" si="9"/>
        <v>149</v>
      </c>
      <c r="G80" s="196">
        <v>1</v>
      </c>
      <c r="H80" s="266">
        <f>'[7]расчет свод'!$AE105</f>
        <v>4.0650406504065045E-3</v>
      </c>
    </row>
    <row r="81" spans="1:8" ht="30.75" customHeight="1">
      <c r="A81" s="479"/>
      <c r="B81" s="439"/>
      <c r="C81" s="179" t="str">
        <f>'[7]расчет свод'!$Z106</f>
        <v>Обслуживание системы наружного видеонаблюдения</v>
      </c>
      <c r="D81" s="483" t="s">
        <v>78</v>
      </c>
      <c r="E81" s="483"/>
      <c r="F81" s="281">
        <f t="shared" si="9"/>
        <v>149</v>
      </c>
      <c r="G81" s="196">
        <v>1</v>
      </c>
      <c r="H81" s="266">
        <f>'[7]расчет свод'!$AE106</f>
        <v>4.0650406504065045E-3</v>
      </c>
    </row>
    <row r="82" spans="1:8">
      <c r="A82" s="479"/>
      <c r="B82" s="439"/>
      <c r="C82" s="179" t="str">
        <f>'[7]расчет свод'!$Z107</f>
        <v>Аттестация условий рабочих мест</v>
      </c>
      <c r="D82" s="483" t="s">
        <v>78</v>
      </c>
      <c r="E82" s="483"/>
      <c r="F82" s="281">
        <f t="shared" si="9"/>
        <v>149</v>
      </c>
      <c r="G82" s="196">
        <v>1</v>
      </c>
      <c r="H82" s="266">
        <f>'[7]расчет свод'!$AE107</f>
        <v>4.0650406504065045E-3</v>
      </c>
    </row>
    <row r="83" spans="1:8">
      <c r="A83" s="479"/>
      <c r="B83" s="439"/>
      <c r="C83" s="179" t="str">
        <f>'[7]расчет свод'!$Z108</f>
        <v>Командировочные расходы административного персонала</v>
      </c>
      <c r="D83" s="483" t="s">
        <v>78</v>
      </c>
      <c r="E83" s="483"/>
      <c r="F83" s="281">
        <f t="shared" si="9"/>
        <v>149</v>
      </c>
      <c r="G83" s="196">
        <v>1</v>
      </c>
      <c r="H83" s="266">
        <f>'[7]расчет свод'!$AE108</f>
        <v>4.0650406504065045E-3</v>
      </c>
    </row>
    <row r="84" spans="1:8" ht="15.75" customHeight="1">
      <c r="A84" s="479"/>
      <c r="B84" s="439"/>
      <c r="C84" s="179" t="str">
        <f>'[7]расчет свод'!$Z109</f>
        <v>Спецодежда (мягкий инвентарь)</v>
      </c>
      <c r="D84" s="483" t="s">
        <v>78</v>
      </c>
      <c r="E84" s="483"/>
      <c r="F84" s="281">
        <f t="shared" si="9"/>
        <v>149</v>
      </c>
      <c r="G84" s="196">
        <v>1</v>
      </c>
      <c r="H84" s="266">
        <f>'[7]расчет свод'!$AE109</f>
        <v>3.2520325203252036E-2</v>
      </c>
    </row>
    <row r="85" spans="1:8">
      <c r="A85" s="479"/>
      <c r="B85" s="439"/>
      <c r="C85" s="179" t="str">
        <f>'[7]расчет свод'!$Z110</f>
        <v>Хоз.товары (дезинфицирующие, моющие средства)</v>
      </c>
      <c r="D85" s="483" t="s">
        <v>78</v>
      </c>
      <c r="E85" s="483"/>
      <c r="F85" s="281">
        <f t="shared" si="9"/>
        <v>149</v>
      </c>
      <c r="G85" s="196">
        <v>1</v>
      </c>
      <c r="H85" s="266">
        <f>'[7]расчет свод'!$AE110</f>
        <v>4.0650406504065045E-3</v>
      </c>
    </row>
    <row r="86" spans="1:8" s="38" customFormat="1" ht="16.5" customHeight="1">
      <c r="A86" s="479"/>
      <c r="B86" s="439"/>
      <c r="C86" s="179" t="str">
        <f>'[7]расчет свод'!$Z111</f>
        <v>Канцеллярские товары</v>
      </c>
      <c r="D86" s="483" t="s">
        <v>78</v>
      </c>
      <c r="E86" s="483"/>
      <c r="F86" s="281">
        <f t="shared" si="9"/>
        <v>149</v>
      </c>
      <c r="G86" s="196">
        <v>1</v>
      </c>
      <c r="H86" s="266">
        <f>'[7]расчет свод'!$AE111</f>
        <v>8.130081300813009E-3</v>
      </c>
    </row>
    <row r="87" spans="1:8" s="38" customFormat="1" ht="15" customHeight="1">
      <c r="A87" s="479"/>
      <c r="B87" s="439"/>
      <c r="C87" s="179" t="str">
        <f>'[7]расчет свод'!$Z112</f>
        <v>Столовая посуда</v>
      </c>
      <c r="D87" s="483" t="s">
        <v>78</v>
      </c>
      <c r="E87" s="483"/>
      <c r="F87" s="281"/>
      <c r="G87" s="196"/>
      <c r="H87" s="266">
        <f>'[7]расчет свод'!$AE112</f>
        <v>4.0650406504065045E-3</v>
      </c>
    </row>
    <row r="88" spans="1:8" s="38" customFormat="1" ht="15" customHeight="1">
      <c r="A88" s="479"/>
      <c r="B88" s="439"/>
      <c r="C88" s="179" t="str">
        <f>'[7]расчет свод'!$Z113</f>
        <v>Строительные материалы</v>
      </c>
      <c r="D88" s="483" t="s">
        <v>78</v>
      </c>
      <c r="E88" s="483"/>
      <c r="F88" s="281"/>
      <c r="G88" s="196"/>
      <c r="H88" s="266">
        <f>'[7]расчет свод'!$AE113</f>
        <v>4.0650406504065045E-3</v>
      </c>
    </row>
    <row r="89" spans="1:8">
      <c r="A89" s="479"/>
      <c r="B89" s="439"/>
      <c r="C89" s="179" t="str">
        <f>'[7]расчет свод'!$Z114</f>
        <v>Прочие материальные запасы</v>
      </c>
      <c r="D89" s="483" t="s">
        <v>78</v>
      </c>
      <c r="E89" s="483"/>
      <c r="F89" s="281">
        <f>F86</f>
        <v>149</v>
      </c>
      <c r="G89" s="196">
        <v>1</v>
      </c>
      <c r="H89" s="266">
        <f>'[7]расчет свод'!$AE114</f>
        <v>4.0650406504065045E-3</v>
      </c>
    </row>
    <row r="90" spans="1:8" ht="15.75" customHeight="1">
      <c r="A90" s="479"/>
      <c r="B90" s="439"/>
      <c r="C90" s="179" t="str">
        <f>'[7]расчет свод'!$Z115</f>
        <v>Продукты питания</v>
      </c>
      <c r="D90" s="483" t="s">
        <v>78</v>
      </c>
      <c r="E90" s="483"/>
      <c r="F90" s="281">
        <f t="shared" ref="F90" si="10">F89</f>
        <v>149</v>
      </c>
      <c r="G90" s="196">
        <v>1</v>
      </c>
      <c r="H90" s="266">
        <f>'[7]расчет свод'!$AE115</f>
        <v>4.0650406504065045E-3</v>
      </c>
    </row>
    <row r="91" spans="1:8" ht="9" customHeight="1"/>
  </sheetData>
  <mergeCells count="88">
    <mergeCell ref="D85:E85"/>
    <mergeCell ref="D86:E86"/>
    <mergeCell ref="D89:E89"/>
    <mergeCell ref="D90:E90"/>
    <mergeCell ref="D87:E87"/>
    <mergeCell ref="D88:E88"/>
    <mergeCell ref="D79:E79"/>
    <mergeCell ref="D80:E80"/>
    <mergeCell ref="D81:E81"/>
    <mergeCell ref="D82:E82"/>
    <mergeCell ref="D83:E83"/>
    <mergeCell ref="D84:E84"/>
    <mergeCell ref="D73:E73"/>
    <mergeCell ref="D74:E74"/>
    <mergeCell ref="D75:E75"/>
    <mergeCell ref="D76:E76"/>
    <mergeCell ref="D77:E77"/>
    <mergeCell ref="D78:E78"/>
    <mergeCell ref="D67:E67"/>
    <mergeCell ref="D68:E68"/>
    <mergeCell ref="D69:E69"/>
    <mergeCell ref="D70:E70"/>
    <mergeCell ref="D71:E71"/>
    <mergeCell ref="D72:E72"/>
    <mergeCell ref="D64:E64"/>
    <mergeCell ref="C65:H65"/>
    <mergeCell ref="C66:H66"/>
    <mergeCell ref="D58:E58"/>
    <mergeCell ref="D59:E59"/>
    <mergeCell ref="D60:E60"/>
    <mergeCell ref="D61:E61"/>
    <mergeCell ref="D62:E62"/>
    <mergeCell ref="D63:E63"/>
    <mergeCell ref="C53:H53"/>
    <mergeCell ref="C54:H54"/>
    <mergeCell ref="D55:E55"/>
    <mergeCell ref="D56:E56"/>
    <mergeCell ref="D57:E57"/>
    <mergeCell ref="D48:E48"/>
    <mergeCell ref="C51:H51"/>
    <mergeCell ref="D52:E52"/>
    <mergeCell ref="C44:H44"/>
    <mergeCell ref="C46:H46"/>
    <mergeCell ref="C47:H47"/>
    <mergeCell ref="D49:E49"/>
    <mergeCell ref="D50:E50"/>
    <mergeCell ref="D40:E40"/>
    <mergeCell ref="D41:E41"/>
    <mergeCell ref="D42:E42"/>
    <mergeCell ref="D43:E43"/>
    <mergeCell ref="D35:E35"/>
    <mergeCell ref="C37:H37"/>
    <mergeCell ref="D38:E38"/>
    <mergeCell ref="D39:E39"/>
    <mergeCell ref="D36:E36"/>
    <mergeCell ref="C31:H31"/>
    <mergeCell ref="D32:E32"/>
    <mergeCell ref="D33:E33"/>
    <mergeCell ref="D34:E34"/>
    <mergeCell ref="D45:E45"/>
    <mergeCell ref="D14:E14"/>
    <mergeCell ref="D18:E18"/>
    <mergeCell ref="D19:E19"/>
    <mergeCell ref="D20:E20"/>
    <mergeCell ref="D15:E15"/>
    <mergeCell ref="D16:E16"/>
    <mergeCell ref="D30:E30"/>
    <mergeCell ref="D27:E27"/>
    <mergeCell ref="D28:E28"/>
    <mergeCell ref="D29:E29"/>
    <mergeCell ref="D17:E17"/>
    <mergeCell ref="D24:E24"/>
    <mergeCell ref="D25:E25"/>
    <mergeCell ref="D26:E26"/>
    <mergeCell ref="D21:E21"/>
    <mergeCell ref="D22:E22"/>
    <mergeCell ref="D23:E23"/>
    <mergeCell ref="A10:A90"/>
    <mergeCell ref="B10:B90"/>
    <mergeCell ref="C10:H10"/>
    <mergeCell ref="D11:E11"/>
    <mergeCell ref="C12:H12"/>
    <mergeCell ref="D13:E13"/>
    <mergeCell ref="B5:H5"/>
    <mergeCell ref="D8:E8"/>
    <mergeCell ref="F8:G8"/>
    <mergeCell ref="D9:E9"/>
    <mergeCell ref="F9:G9"/>
  </mergeCells>
  <pageMargins left="0.78740157480314965" right="0.39370078740157483" top="0.39370078740157483" bottom="0.39370078740157483" header="0.31496062992125984" footer="0.31496062992125984"/>
  <pageSetup paperSize="9" scale="67" fitToHeight="3" orientation="portrait" r:id="rId1"/>
  <ignoredErrors>
    <ignoredError sqref="C55:C64" unlocked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BK146"/>
  <sheetViews>
    <sheetView view="pageBreakPreview" topLeftCell="A10" zoomScale="60" zoomScaleNormal="80" zoomScalePageLayoutView="85" workbookViewId="0">
      <selection activeCell="D157" sqref="D157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33.5703125" style="7" customWidth="1"/>
    <col min="4" max="4" width="21.85546875" style="7" customWidth="1"/>
    <col min="5" max="5" width="11.5703125" style="7" customWidth="1"/>
    <col min="6" max="6" width="7.85546875" style="7" customWidth="1"/>
    <col min="7" max="25" width="8.85546875" style="7" customWidth="1"/>
    <col min="26" max="16384" width="8.85546875" style="7"/>
  </cols>
  <sheetData>
    <row r="1" spans="1:6" hidden="1"/>
    <row r="2" spans="1:6" s="6" customFormat="1" ht="19.5" hidden="1" customHeight="1"/>
    <row r="3" spans="1:6" s="6" customFormat="1" ht="79.5" hidden="1" customHeight="1">
      <c r="E3" s="442" t="s">
        <v>36</v>
      </c>
      <c r="F3" s="443"/>
    </row>
    <row r="4" spans="1:6" s="6" customFormat="1" ht="19.5" hidden="1" customHeight="1"/>
    <row r="5" spans="1:6" s="6" customFormat="1" ht="19.5" hidden="1" customHeight="1"/>
    <row r="6" spans="1:6" s="6" customFormat="1" ht="47.25" hidden="1" customHeight="1">
      <c r="B6" s="444" t="s">
        <v>37</v>
      </c>
      <c r="C6" s="444"/>
      <c r="D6" s="444"/>
      <c r="E6" s="444"/>
      <c r="F6" s="444"/>
    </row>
    <row r="7" spans="1:6" s="6" customFormat="1" ht="19.5" hidden="1" customHeight="1"/>
    <row r="8" spans="1:6" s="6" customFormat="1" ht="19.5" hidden="1" customHeight="1"/>
    <row r="9" spans="1:6" s="6" customFormat="1" hidden="1"/>
    <row r="10" spans="1:6" ht="90" customHeight="1">
      <c r="A10" s="39" t="s">
        <v>38</v>
      </c>
      <c r="B10" s="39" t="s">
        <v>106</v>
      </c>
      <c r="C10" s="90" t="s">
        <v>40</v>
      </c>
      <c r="D10" s="90" t="s">
        <v>41</v>
      </c>
      <c r="E10" s="510" t="s">
        <v>44</v>
      </c>
      <c r="F10" s="510"/>
    </row>
    <row r="11" spans="1:6">
      <c r="A11" s="32">
        <v>1</v>
      </c>
      <c r="B11" s="32">
        <v>2</v>
      </c>
      <c r="C11" s="95">
        <v>3</v>
      </c>
      <c r="D11" s="95">
        <v>4</v>
      </c>
      <c r="E11" s="511">
        <v>5</v>
      </c>
      <c r="F11" s="511"/>
    </row>
    <row r="12" spans="1:6" ht="39.75" customHeight="1">
      <c r="A12" s="506" t="s">
        <v>88</v>
      </c>
      <c r="B12" s="508" t="s">
        <v>177</v>
      </c>
      <c r="C12" s="491" t="s">
        <v>90</v>
      </c>
      <c r="D12" s="491"/>
      <c r="E12" s="491"/>
      <c r="F12" s="491"/>
    </row>
    <row r="13" spans="1:6" ht="39.75" customHeight="1">
      <c r="A13" s="506"/>
      <c r="B13" s="508"/>
      <c r="C13" s="30" t="str">
        <f>'[16]расчет по услугам'!Y16</f>
        <v>Педагог дополнительного образования</v>
      </c>
      <c r="D13" s="92" t="s">
        <v>83</v>
      </c>
      <c r="E13" s="487">
        <f>'[5]расчет по услугам'!$R$16</f>
        <v>0.10236488525658824</v>
      </c>
      <c r="F13" s="487"/>
    </row>
    <row r="14" spans="1:6" ht="47.25" hidden="1" customHeight="1" outlineLevel="1">
      <c r="A14" s="506"/>
      <c r="B14" s="508"/>
      <c r="C14" s="30"/>
      <c r="D14" s="92"/>
      <c r="E14" s="487"/>
      <c r="F14" s="487"/>
    </row>
    <row r="15" spans="1:6" ht="48" hidden="1" customHeight="1" outlineLevel="1">
      <c r="A15" s="506"/>
      <c r="B15" s="508"/>
      <c r="C15" s="30"/>
      <c r="D15" s="92"/>
      <c r="E15" s="487"/>
      <c r="F15" s="487"/>
    </row>
    <row r="16" spans="1:6" ht="32.25" hidden="1" customHeight="1" outlineLevel="1">
      <c r="A16" s="506"/>
      <c r="B16" s="508"/>
      <c r="C16" s="30"/>
      <c r="D16" s="92"/>
      <c r="E16" s="487"/>
      <c r="F16" s="487"/>
    </row>
    <row r="17" spans="1:6" ht="41.25" hidden="1" customHeight="1" outlineLevel="1">
      <c r="A17" s="506"/>
      <c r="B17" s="508"/>
      <c r="C17" s="30"/>
      <c r="D17" s="92"/>
      <c r="E17" s="487"/>
      <c r="F17" s="487"/>
    </row>
    <row r="18" spans="1:6" ht="48" hidden="1" customHeight="1" outlineLevel="1">
      <c r="A18" s="506"/>
      <c r="B18" s="508"/>
      <c r="C18" s="30"/>
      <c r="D18" s="92"/>
      <c r="E18" s="487"/>
      <c r="F18" s="487"/>
    </row>
    <row r="19" spans="1:6" ht="15.75" hidden="1" customHeight="1" outlineLevel="1" thickBot="1">
      <c r="A19" s="506"/>
      <c r="B19" s="508"/>
      <c r="C19" s="505"/>
      <c r="D19" s="505"/>
      <c r="E19" s="505"/>
      <c r="F19" s="505"/>
    </row>
    <row r="20" spans="1:6" s="33" customFormat="1" ht="15" hidden="1" customHeight="1" outlineLevel="1">
      <c r="A20" s="506"/>
      <c r="B20" s="508"/>
      <c r="C20" s="94"/>
      <c r="D20" s="94"/>
      <c r="E20" s="94"/>
      <c r="F20" s="94"/>
    </row>
    <row r="21" spans="1:6" s="6" customFormat="1" ht="33.75" customHeight="1" outlineLevel="1">
      <c r="A21" s="506"/>
      <c r="B21" s="508"/>
      <c r="C21" s="512" t="s">
        <v>109</v>
      </c>
      <c r="D21" s="513"/>
      <c r="E21" s="513"/>
      <c r="F21" s="513"/>
    </row>
    <row r="22" spans="1:6" s="11" customFormat="1" ht="68.25" hidden="1" customHeight="1">
      <c r="A22" s="506"/>
      <c r="B22" s="508"/>
      <c r="C22" s="96" t="s">
        <v>50</v>
      </c>
      <c r="D22" s="96"/>
      <c r="E22" s="504"/>
      <c r="F22" s="504"/>
    </row>
    <row r="23" spans="1:6" ht="15" hidden="1" customHeight="1">
      <c r="A23" s="506"/>
      <c r="B23" s="508"/>
      <c r="C23" s="97">
        <v>2</v>
      </c>
      <c r="D23" s="97"/>
      <c r="E23" s="502"/>
      <c r="F23" s="502"/>
    </row>
    <row r="24" spans="1:6" ht="15" hidden="1" customHeight="1">
      <c r="A24" s="506"/>
      <c r="B24" s="508"/>
      <c r="C24" s="503"/>
      <c r="D24" s="503"/>
      <c r="E24" s="503"/>
      <c r="F24" s="503"/>
    </row>
    <row r="25" spans="1:6" ht="15" hidden="1" customHeight="1" outlineLevel="2">
      <c r="A25" s="506"/>
      <c r="B25" s="508"/>
      <c r="C25" s="30" t="str">
        <f>'[17]расчет по услугам'!N35</f>
        <v>Классные журналы</v>
      </c>
      <c r="D25" s="92" t="s">
        <v>116</v>
      </c>
      <c r="E25" s="500">
        <f>'[17]расчет по услугам'!S35</f>
        <v>0</v>
      </c>
      <c r="F25" s="501"/>
    </row>
    <row r="26" spans="1:6" ht="15" hidden="1" customHeight="1" outlineLevel="2">
      <c r="A26" s="506"/>
      <c r="B26" s="508"/>
      <c r="C26" s="30"/>
      <c r="D26" s="92"/>
      <c r="E26" s="500"/>
      <c r="F26" s="501"/>
    </row>
    <row r="27" spans="1:6" ht="15" hidden="1" customHeight="1" outlineLevel="2">
      <c r="A27" s="506"/>
      <c r="B27" s="508"/>
      <c r="C27" s="30"/>
      <c r="D27" s="92"/>
      <c r="E27" s="500"/>
      <c r="F27" s="501"/>
    </row>
    <row r="28" spans="1:6" ht="15" hidden="1" customHeight="1" outlineLevel="2">
      <c r="A28" s="506"/>
      <c r="B28" s="508"/>
      <c r="C28" s="30"/>
      <c r="D28" s="92"/>
      <c r="E28" s="500"/>
      <c r="F28" s="501"/>
    </row>
    <row r="29" spans="1:6" ht="15" hidden="1" customHeight="1" outlineLevel="2">
      <c r="A29" s="506"/>
      <c r="B29" s="508"/>
      <c r="C29" s="30"/>
      <c r="D29" s="92"/>
      <c r="E29" s="500"/>
      <c r="F29" s="501"/>
    </row>
    <row r="30" spans="1:6" ht="15" hidden="1" customHeight="1" outlineLevel="2">
      <c r="A30" s="506"/>
      <c r="B30" s="508"/>
      <c r="C30" s="30"/>
      <c r="D30" s="92"/>
      <c r="E30" s="500"/>
      <c r="F30" s="501"/>
    </row>
    <row r="31" spans="1:6" ht="32.25" hidden="1" customHeight="1" outlineLevel="2">
      <c r="A31" s="506"/>
      <c r="B31" s="508"/>
      <c r="C31" s="30"/>
      <c r="D31" s="92"/>
      <c r="E31" s="500"/>
      <c r="F31" s="501"/>
    </row>
    <row r="32" spans="1:6" ht="15" hidden="1" customHeight="1" outlineLevel="2">
      <c r="A32" s="506"/>
      <c r="B32" s="508"/>
      <c r="C32" s="30"/>
      <c r="D32" s="92"/>
      <c r="E32" s="500"/>
      <c r="F32" s="501"/>
    </row>
    <row r="33" spans="1:6" ht="15" hidden="1" customHeight="1" outlineLevel="2">
      <c r="A33" s="506"/>
      <c r="B33" s="508"/>
      <c r="C33" s="30" t="str">
        <f>'[17]расчет по услугам'!N43</f>
        <v>Пластиковая папка</v>
      </c>
      <c r="D33" s="92" t="str">
        <f>'[17]расчет по услугам'!CF43</f>
        <v>набор</v>
      </c>
      <c r="E33" s="500">
        <f>'[17]расчет по услугам'!S43</f>
        <v>0.12698412698412698</v>
      </c>
      <c r="F33" s="501"/>
    </row>
    <row r="34" spans="1:6" ht="15" hidden="1" customHeight="1" outlineLevel="2">
      <c r="A34" s="506"/>
      <c r="B34" s="508"/>
      <c r="C34" s="30" t="str">
        <f>'[17]расчет по услугам'!N44</f>
        <v>Скотч</v>
      </c>
      <c r="D34" s="92" t="str">
        <f>'[17]расчет по услугам'!CF44</f>
        <v>шт</v>
      </c>
      <c r="E34" s="500">
        <f>'[17]расчет по услугам'!S44</f>
        <v>0.12698412698412698</v>
      </c>
      <c r="F34" s="501"/>
    </row>
    <row r="35" spans="1:6" ht="18" hidden="1" customHeight="1" outlineLevel="2">
      <c r="A35" s="506"/>
      <c r="B35" s="508"/>
      <c r="C35" s="30" t="str">
        <f>'[17]расчет по услугам'!N45</f>
        <v>Ножницы</v>
      </c>
      <c r="D35" s="92" t="str">
        <f>'[17]расчет по услугам'!CF45</f>
        <v>набор</v>
      </c>
      <c r="E35" s="500">
        <f>'[17]расчет по услугам'!S45</f>
        <v>0.12698412698412698</v>
      </c>
      <c r="F35" s="501"/>
    </row>
    <row r="36" spans="1:6" ht="15" hidden="1" customHeight="1" outlineLevel="2">
      <c r="A36" s="506"/>
      <c r="B36" s="508"/>
      <c r="C36" s="30" t="str">
        <f>'[17]расчет по услугам'!N46</f>
        <v>Набор фломастеров</v>
      </c>
      <c r="D36" s="92" t="str">
        <f>'[17]расчет по услугам'!CF46</f>
        <v>набор</v>
      </c>
      <c r="E36" s="500">
        <f>'[17]расчет по услугам'!S46</f>
        <v>0.12698412698412698</v>
      </c>
      <c r="F36" s="501"/>
    </row>
    <row r="37" spans="1:6" ht="15" hidden="1" customHeight="1" outlineLevel="2">
      <c r="A37" s="506"/>
      <c r="B37" s="508"/>
      <c r="C37" s="30" t="str">
        <f>'[17]расчет по услугам'!N47</f>
        <v>Набор файлов</v>
      </c>
      <c r="D37" s="92" t="str">
        <f>'[17]расчет по услугам'!CF47</f>
        <v>набор</v>
      </c>
      <c r="E37" s="500">
        <f>'[17]расчет по услугам'!S47</f>
        <v>0.10158730158730159</v>
      </c>
      <c r="F37" s="501"/>
    </row>
    <row r="38" spans="1:6" ht="15" hidden="1" customHeight="1" outlineLevel="2">
      <c r="A38" s="506"/>
      <c r="B38" s="508"/>
      <c r="C38" s="30" t="str">
        <f>'[17]расчет по услугам'!N48</f>
        <v>Клей канцелярский</v>
      </c>
      <c r="D38" s="92" t="str">
        <f>'[17]расчет по услугам'!CF48</f>
        <v>шт</v>
      </c>
      <c r="E38" s="500">
        <f>'[17]расчет по услугам'!S48</f>
        <v>0.25396825396825395</v>
      </c>
      <c r="F38" s="501"/>
    </row>
    <row r="39" spans="1:6" ht="15" hidden="1" customHeight="1" outlineLevel="2">
      <c r="A39" s="506"/>
      <c r="B39" s="508"/>
      <c r="C39" s="30" t="str">
        <f>'[17]расчет по услугам'!N49</f>
        <v xml:space="preserve">Материалы для уроков технологии </v>
      </c>
      <c r="D39" s="92" t="str">
        <f>'[17]расчет по услугам'!CF49</f>
        <v>шт</v>
      </c>
      <c r="E39" s="500">
        <f>'[17]расчет по услугам'!S49</f>
        <v>0</v>
      </c>
      <c r="F39" s="501"/>
    </row>
    <row r="40" spans="1:6" ht="16.5" hidden="1" customHeight="1" outlineLevel="2">
      <c r="A40" s="506"/>
      <c r="B40" s="508"/>
      <c r="C40" s="30" t="str">
        <f>'[17]расчет по услугам'!N50</f>
        <v>картридж</v>
      </c>
      <c r="D40" s="92" t="str">
        <f>'[17]расчет по услугам'!CF50</f>
        <v>шт</v>
      </c>
      <c r="E40" s="500">
        <f>'[17]расчет по услугам'!S50</f>
        <v>0</v>
      </c>
      <c r="F40" s="501"/>
    </row>
    <row r="41" spans="1:6" ht="15" hidden="1" customHeight="1" outlineLevel="2">
      <c r="A41" s="506"/>
      <c r="B41" s="508"/>
      <c r="C41" s="30" t="str">
        <f>'[17]расчет по услугам'!N51</f>
        <v>тонер</v>
      </c>
      <c r="D41" s="92" t="str">
        <f>'[17]расчет по услугам'!CF51</f>
        <v>шт</v>
      </c>
      <c r="E41" s="500">
        <f>'[17]расчет по услугам'!S51</f>
        <v>0</v>
      </c>
      <c r="F41" s="501"/>
    </row>
    <row r="42" spans="1:6" ht="15" hidden="1" customHeight="1" outlineLevel="2">
      <c r="A42" s="506"/>
      <c r="B42" s="508"/>
      <c r="C42" s="30" t="str">
        <f>'[17]расчет по услугам'!N52</f>
        <v>Материалы для уроков ОБЖ</v>
      </c>
      <c r="D42" s="92" t="str">
        <f>'[17]расчет по услугам'!CF52</f>
        <v>набор</v>
      </c>
      <c r="E42" s="500">
        <f>'[17]расчет по услугам'!S52</f>
        <v>0</v>
      </c>
      <c r="F42" s="501"/>
    </row>
    <row r="43" spans="1:6" ht="15" hidden="1" customHeight="1" outlineLevel="2">
      <c r="A43" s="506"/>
      <c r="B43" s="508"/>
      <c r="C43" s="30" t="str">
        <f>'[17]расчет по услугам'!N53</f>
        <v>Учебники</v>
      </c>
      <c r="D43" s="92" t="str">
        <f>'[17]расчет по услугам'!CF53</f>
        <v>шт</v>
      </c>
      <c r="E43" s="500">
        <f>'[17]расчет по услугам'!S53</f>
        <v>0</v>
      </c>
      <c r="F43" s="501"/>
    </row>
    <row r="44" spans="1:6" ht="30" hidden="1" customHeight="1" outlineLevel="2">
      <c r="A44" s="506"/>
      <c r="B44" s="508"/>
      <c r="C44" s="30">
        <f>'[17]расчет по услугам'!N54</f>
        <v>0</v>
      </c>
      <c r="D44" s="92" t="str">
        <f>'[17]расчет по услугам'!CF54</f>
        <v>шт</v>
      </c>
      <c r="E44" s="500"/>
      <c r="F44" s="501"/>
    </row>
    <row r="45" spans="1:6" ht="15" hidden="1" customHeight="1" outlineLevel="2">
      <c r="A45" s="506"/>
      <c r="B45" s="508"/>
      <c r="C45" s="30">
        <f>'[17]расчет по услугам'!N55</f>
        <v>0</v>
      </c>
      <c r="D45" s="92" t="str">
        <f>'[17]расчет по услугам'!CF55</f>
        <v>шт</v>
      </c>
      <c r="E45" s="500">
        <f>'[17]расчет по услугам'!CJ55</f>
        <v>0</v>
      </c>
      <c r="F45" s="501"/>
    </row>
    <row r="46" spans="1:6" ht="15" hidden="1" customHeight="1" outlineLevel="2">
      <c r="A46" s="506"/>
      <c r="B46" s="508"/>
      <c r="C46" s="30">
        <f>'[17]расчет по услугам'!N56</f>
        <v>0</v>
      </c>
      <c r="D46" s="92" t="str">
        <f>'[17]расчет по услугам'!CF56</f>
        <v>шт</v>
      </c>
      <c r="E46" s="500"/>
      <c r="F46" s="501"/>
    </row>
    <row r="47" spans="1:6" ht="15" hidden="1" customHeight="1" outlineLevel="2">
      <c r="A47" s="506"/>
      <c r="B47" s="508"/>
      <c r="C47" s="30">
        <f>'[17]расчет по услугам'!N57</f>
        <v>0</v>
      </c>
      <c r="D47" s="30"/>
      <c r="E47" s="499"/>
      <c r="F47" s="499"/>
    </row>
    <row r="48" spans="1:6" ht="15" hidden="1" customHeight="1" outlineLevel="2">
      <c r="A48" s="506"/>
      <c r="B48" s="508"/>
      <c r="C48" s="30">
        <f>'[17]расчет по услугам'!N58</f>
        <v>0</v>
      </c>
      <c r="D48" s="30"/>
      <c r="E48" s="499"/>
      <c r="F48" s="499"/>
    </row>
    <row r="49" spans="1:6" ht="15" hidden="1" customHeight="1" outlineLevel="2">
      <c r="A49" s="506"/>
      <c r="B49" s="508"/>
      <c r="C49" s="30">
        <f>'[17]расчет по услугам'!N59</f>
        <v>0</v>
      </c>
      <c r="D49" s="30"/>
      <c r="E49" s="499"/>
      <c r="F49" s="499"/>
    </row>
    <row r="50" spans="1:6" ht="15.75" hidden="1" customHeight="1" outlineLevel="2" thickBot="1">
      <c r="A50" s="506"/>
      <c r="B50" s="508"/>
      <c r="C50" s="30">
        <f>'[17]расчет по услугам'!N60</f>
        <v>0</v>
      </c>
      <c r="D50" s="30"/>
      <c r="E50" s="499"/>
      <c r="F50" s="499"/>
    </row>
    <row r="51" spans="1:6" ht="15" hidden="1" customHeight="1" outlineLevel="2" thickBot="1">
      <c r="A51" s="506"/>
      <c r="B51" s="508"/>
      <c r="C51" s="496"/>
      <c r="D51" s="496"/>
      <c r="E51" s="496"/>
      <c r="F51" s="496"/>
    </row>
    <row r="52" spans="1:6" s="6" customFormat="1" ht="15.75" hidden="1" customHeight="1" outlineLevel="2" thickBot="1">
      <c r="A52" s="506"/>
      <c r="B52" s="508"/>
      <c r="C52" s="93"/>
      <c r="D52" s="93"/>
      <c r="E52" s="93"/>
      <c r="F52" s="93"/>
    </row>
    <row r="53" spans="1:6" ht="45" customHeight="1" collapsed="1">
      <c r="A53" s="506"/>
      <c r="B53" s="508"/>
      <c r="C53" s="491" t="s">
        <v>53</v>
      </c>
      <c r="D53" s="491"/>
      <c r="E53" s="491"/>
      <c r="F53" s="491"/>
    </row>
    <row r="54" spans="1:6" ht="26.25" hidden="1" customHeight="1" outlineLevel="2">
      <c r="A54" s="506"/>
      <c r="B54" s="508"/>
      <c r="C54" s="40"/>
      <c r="D54" s="92"/>
      <c r="E54" s="498"/>
      <c r="F54" s="498"/>
    </row>
    <row r="55" spans="1:6" ht="30" hidden="1" customHeight="1" outlineLevel="2">
      <c r="A55" s="506"/>
      <c r="B55" s="508"/>
      <c r="C55" s="34"/>
      <c r="D55" s="92"/>
      <c r="E55" s="498"/>
      <c r="F55" s="498"/>
    </row>
    <row r="56" spans="1:6" ht="30" hidden="1" customHeight="1" outlineLevel="2">
      <c r="A56" s="506"/>
      <c r="B56" s="508"/>
      <c r="C56" s="34"/>
      <c r="D56" s="91"/>
      <c r="E56" s="498"/>
      <c r="F56" s="498"/>
    </row>
    <row r="57" spans="1:6" ht="15" hidden="1" customHeight="1" outlineLevel="2">
      <c r="A57" s="506"/>
      <c r="B57" s="508"/>
      <c r="C57" s="41"/>
      <c r="D57" s="41"/>
      <c r="E57" s="41"/>
      <c r="F57" s="42"/>
    </row>
    <row r="58" spans="1:6" ht="15" hidden="1" customHeight="1" outlineLevel="2">
      <c r="A58" s="506"/>
      <c r="B58" s="508"/>
      <c r="C58" s="41"/>
      <c r="D58" s="41"/>
      <c r="E58" s="41"/>
      <c r="F58" s="42"/>
    </row>
    <row r="59" spans="1:6" ht="15" hidden="1" customHeight="1" outlineLevel="2">
      <c r="A59" s="506"/>
      <c r="B59" s="508"/>
      <c r="C59" s="41"/>
      <c r="D59" s="41"/>
      <c r="E59" s="41"/>
      <c r="F59" s="42"/>
    </row>
    <row r="60" spans="1:6" ht="15" hidden="1" customHeight="1" outlineLevel="2">
      <c r="A60" s="506"/>
      <c r="B60" s="508"/>
      <c r="C60" s="41"/>
      <c r="D60" s="41"/>
      <c r="E60" s="41"/>
      <c r="F60" s="42"/>
    </row>
    <row r="61" spans="1:6" ht="15" hidden="1" customHeight="1" outlineLevel="2">
      <c r="A61" s="506"/>
      <c r="B61" s="508"/>
      <c r="C61" s="41"/>
      <c r="D61" s="41"/>
      <c r="E61" s="41"/>
      <c r="F61" s="42"/>
    </row>
    <row r="62" spans="1:6" ht="15" hidden="1" customHeight="1" outlineLevel="2">
      <c r="A62" s="506"/>
      <c r="B62" s="508"/>
      <c r="C62" s="42" t="s">
        <v>56</v>
      </c>
      <c r="D62" s="42"/>
      <c r="E62" s="42"/>
      <c r="F62" s="42"/>
    </row>
    <row r="63" spans="1:6" ht="15" hidden="1" customHeight="1" outlineLevel="2">
      <c r="A63" s="506"/>
      <c r="B63" s="508"/>
      <c r="C63" s="42" t="s">
        <v>56</v>
      </c>
      <c r="D63" s="42"/>
      <c r="E63" s="42"/>
      <c r="F63" s="42"/>
    </row>
    <row r="64" spans="1:6" ht="15" hidden="1" customHeight="1" outlineLevel="2">
      <c r="A64" s="506"/>
      <c r="B64" s="508"/>
      <c r="C64" s="42" t="s">
        <v>56</v>
      </c>
      <c r="D64" s="42"/>
      <c r="E64" s="42"/>
      <c r="F64" s="42"/>
    </row>
    <row r="65" spans="1:6" ht="15" hidden="1" customHeight="1" outlineLevel="2">
      <c r="A65" s="506"/>
      <c r="B65" s="508"/>
      <c r="C65" s="42" t="s">
        <v>56</v>
      </c>
      <c r="D65" s="42"/>
      <c r="E65" s="42"/>
      <c r="F65" s="42"/>
    </row>
    <row r="66" spans="1:6" ht="15" hidden="1" customHeight="1" outlineLevel="2">
      <c r="A66" s="506"/>
      <c r="B66" s="508"/>
      <c r="C66" s="42"/>
      <c r="D66" s="42"/>
      <c r="E66" s="42"/>
      <c r="F66" s="42"/>
    </row>
    <row r="67" spans="1:6" ht="15" hidden="1" customHeight="1" outlineLevel="2" thickBot="1">
      <c r="A67" s="506"/>
      <c r="B67" s="508"/>
      <c r="C67" s="496"/>
      <c r="D67" s="496"/>
      <c r="E67" s="496"/>
      <c r="F67" s="496"/>
    </row>
    <row r="68" spans="1:6" ht="15.75" hidden="1" customHeight="1" thickBot="1">
      <c r="A68" s="506"/>
      <c r="B68" s="508"/>
      <c r="C68" s="497"/>
      <c r="D68" s="497"/>
      <c r="E68" s="497"/>
      <c r="F68" s="497"/>
    </row>
    <row r="69" spans="1:6" ht="384.75" hidden="1" customHeight="1">
      <c r="A69" s="506"/>
      <c r="B69" s="508"/>
      <c r="C69" s="43" t="s">
        <v>57</v>
      </c>
      <c r="D69" s="43"/>
      <c r="E69" s="43" t="s">
        <v>58</v>
      </c>
      <c r="F69" s="43" t="s">
        <v>59</v>
      </c>
    </row>
    <row r="70" spans="1:6" ht="15" hidden="1" customHeight="1">
      <c r="A70" s="506"/>
      <c r="B70" s="508"/>
      <c r="C70" s="44">
        <v>1</v>
      </c>
      <c r="D70" s="44"/>
      <c r="E70" s="44">
        <v>2</v>
      </c>
      <c r="F70" s="44">
        <v>3</v>
      </c>
    </row>
    <row r="71" spans="1:6" ht="15" customHeight="1">
      <c r="A71" s="506"/>
      <c r="B71" s="508"/>
      <c r="C71" s="495" t="s">
        <v>60</v>
      </c>
      <c r="D71" s="495"/>
      <c r="E71" s="495"/>
      <c r="F71" s="495"/>
    </row>
    <row r="72" spans="1:6" ht="15.75" hidden="1" customHeight="1">
      <c r="A72" s="506"/>
      <c r="B72" s="508"/>
      <c r="C72" s="31"/>
      <c r="D72" s="35"/>
      <c r="E72" s="493"/>
      <c r="F72" s="493"/>
    </row>
    <row r="73" spans="1:6" ht="15.75" hidden="1" customHeight="1">
      <c r="A73" s="506"/>
      <c r="B73" s="508"/>
      <c r="C73" s="31"/>
      <c r="D73" s="35"/>
      <c r="E73" s="493"/>
      <c r="F73" s="493"/>
    </row>
    <row r="74" spans="1:6" ht="15.75" hidden="1" customHeight="1">
      <c r="A74" s="506"/>
      <c r="B74" s="508"/>
      <c r="C74" s="31"/>
      <c r="D74" s="35"/>
      <c r="E74" s="493"/>
      <c r="F74" s="493"/>
    </row>
    <row r="75" spans="1:6" ht="16.5" hidden="1" customHeight="1" thickBot="1">
      <c r="A75" s="506"/>
      <c r="B75" s="508"/>
      <c r="C75" s="31"/>
      <c r="D75" s="35"/>
      <c r="E75" s="493"/>
      <c r="F75" s="493"/>
    </row>
    <row r="76" spans="1:6" ht="15.75" hidden="1" customHeight="1" thickBot="1">
      <c r="A76" s="506"/>
      <c r="B76" s="508"/>
      <c r="C76" s="494"/>
      <c r="D76" s="494"/>
      <c r="E76" s="494"/>
      <c r="F76" s="494"/>
    </row>
    <row r="77" spans="1:6" ht="36" customHeight="1">
      <c r="A77" s="506"/>
      <c r="B77" s="508"/>
      <c r="C77" s="491" t="s">
        <v>112</v>
      </c>
      <c r="D77" s="491"/>
      <c r="E77" s="491"/>
      <c r="F77" s="491"/>
    </row>
    <row r="78" spans="1:6" hidden="1">
      <c r="A78" s="506"/>
      <c r="B78" s="508"/>
      <c r="C78" s="30"/>
      <c r="D78" s="91"/>
      <c r="E78" s="487"/>
      <c r="F78" s="487"/>
    </row>
    <row r="79" spans="1:6" hidden="1">
      <c r="A79" s="506"/>
      <c r="B79" s="508"/>
      <c r="C79" s="30"/>
      <c r="D79" s="91"/>
      <c r="E79" s="487"/>
      <c r="F79" s="487"/>
    </row>
    <row r="80" spans="1:6" hidden="1">
      <c r="A80" s="506"/>
      <c r="B80" s="508"/>
      <c r="C80" s="30"/>
      <c r="D80" s="91"/>
      <c r="E80" s="487"/>
      <c r="F80" s="487"/>
    </row>
    <row r="81" spans="1:6" hidden="1">
      <c r="A81" s="506"/>
      <c r="B81" s="508"/>
      <c r="C81" s="30"/>
      <c r="D81" s="91"/>
      <c r="E81" s="487"/>
      <c r="F81" s="487"/>
    </row>
    <row r="82" spans="1:6" hidden="1">
      <c r="A82" s="506"/>
      <c r="B82" s="508"/>
      <c r="C82" s="30"/>
      <c r="D82" s="91"/>
      <c r="E82" s="487"/>
      <c r="F82" s="487"/>
    </row>
    <row r="83" spans="1:6" hidden="1">
      <c r="A83" s="506"/>
      <c r="B83" s="508"/>
      <c r="C83" s="30"/>
      <c r="D83" s="91"/>
      <c r="E83" s="487"/>
      <c r="F83" s="487"/>
    </row>
    <row r="84" spans="1:6" hidden="1">
      <c r="A84" s="506"/>
      <c r="B84" s="508"/>
      <c r="C84" s="30"/>
      <c r="D84" s="91"/>
      <c r="E84" s="487"/>
      <c r="F84" s="487"/>
    </row>
    <row r="85" spans="1:6" hidden="1">
      <c r="A85" s="506"/>
      <c r="B85" s="508"/>
      <c r="C85" s="30"/>
      <c r="D85" s="91"/>
      <c r="E85" s="487"/>
      <c r="F85" s="487"/>
    </row>
    <row r="86" spans="1:6" hidden="1">
      <c r="A86" s="506"/>
      <c r="B86" s="508"/>
      <c r="C86" s="30"/>
      <c r="D86" s="91"/>
      <c r="E86" s="487"/>
      <c r="F86" s="487"/>
    </row>
    <row r="87" spans="1:6" ht="15.75" hidden="1" customHeight="1" thickBot="1">
      <c r="A87" s="506"/>
      <c r="B87" s="508"/>
      <c r="C87" s="490"/>
      <c r="D87" s="490"/>
      <c r="E87" s="490"/>
      <c r="F87" s="490"/>
    </row>
    <row r="88" spans="1:6" ht="15" hidden="1" customHeight="1">
      <c r="A88" s="506"/>
      <c r="B88" s="508"/>
      <c r="C88" s="492" t="s">
        <v>68</v>
      </c>
      <c r="D88" s="492"/>
      <c r="E88" s="492"/>
      <c r="F88" s="492"/>
    </row>
    <row r="89" spans="1:6" ht="15" hidden="1" customHeight="1">
      <c r="A89" s="506"/>
      <c r="B89" s="508"/>
      <c r="C89" s="36"/>
      <c r="D89" s="36"/>
      <c r="E89" s="36"/>
      <c r="F89" s="37"/>
    </row>
    <row r="90" spans="1:6" ht="15" hidden="1" customHeight="1">
      <c r="A90" s="506"/>
      <c r="B90" s="508"/>
      <c r="C90" s="36"/>
      <c r="D90" s="36"/>
      <c r="E90" s="36"/>
      <c r="F90" s="37"/>
    </row>
    <row r="91" spans="1:6" ht="15" hidden="1" customHeight="1">
      <c r="A91" s="506"/>
      <c r="B91" s="508"/>
      <c r="C91" s="36"/>
      <c r="D91" s="36"/>
      <c r="E91" s="36"/>
      <c r="F91" s="37"/>
    </row>
    <row r="92" spans="1:6" ht="15" hidden="1" customHeight="1">
      <c r="A92" s="506"/>
      <c r="B92" s="508"/>
      <c r="C92" s="490"/>
      <c r="D92" s="490"/>
      <c r="E92" s="490"/>
      <c r="F92" s="490"/>
    </row>
    <row r="93" spans="1:6" s="45" customFormat="1" ht="26.25" customHeight="1">
      <c r="A93" s="506"/>
      <c r="B93" s="508"/>
      <c r="C93" s="491" t="s">
        <v>69</v>
      </c>
      <c r="D93" s="491"/>
      <c r="E93" s="491"/>
      <c r="F93" s="491"/>
    </row>
    <row r="94" spans="1:6" ht="30.75" hidden="1" customHeight="1">
      <c r="A94" s="506"/>
      <c r="B94" s="508"/>
      <c r="C94" s="30" t="s">
        <v>70</v>
      </c>
      <c r="D94" s="91" t="s">
        <v>85</v>
      </c>
      <c r="E94" s="487"/>
      <c r="F94" s="487"/>
    </row>
    <row r="95" spans="1:6" ht="39" hidden="1" customHeight="1">
      <c r="A95" s="506"/>
      <c r="B95" s="508"/>
      <c r="C95" s="30"/>
      <c r="D95" s="91"/>
      <c r="E95" s="487"/>
      <c r="F95" s="487"/>
    </row>
    <row r="96" spans="1:6" ht="15" hidden="1" customHeight="1">
      <c r="A96" s="506"/>
      <c r="B96" s="508"/>
      <c r="C96" s="30"/>
      <c r="D96" s="91" t="s">
        <v>85</v>
      </c>
      <c r="E96" s="487">
        <f>'[18]расчет свод'!S88</f>
        <v>5.1546391752577319E-3</v>
      </c>
      <c r="F96" s="487"/>
    </row>
    <row r="97" spans="1:6" ht="45" hidden="1" customHeight="1">
      <c r="A97" s="506"/>
      <c r="B97" s="508"/>
      <c r="C97" s="30" t="s">
        <v>71</v>
      </c>
      <c r="D97" s="91" t="s">
        <v>85</v>
      </c>
      <c r="E97" s="487"/>
      <c r="F97" s="487"/>
    </row>
    <row r="98" spans="1:6" ht="15.75" hidden="1" customHeight="1" thickBot="1">
      <c r="A98" s="506"/>
      <c r="B98" s="508"/>
      <c r="C98" s="490"/>
      <c r="D98" s="490"/>
      <c r="E98" s="490"/>
      <c r="F98" s="490"/>
    </row>
    <row r="99" spans="1:6" s="45" customFormat="1" ht="24" customHeight="1">
      <c r="A99" s="506"/>
      <c r="B99" s="508"/>
      <c r="C99" s="491" t="s">
        <v>72</v>
      </c>
      <c r="D99" s="491"/>
      <c r="E99" s="491"/>
      <c r="F99" s="491"/>
    </row>
    <row r="100" spans="1:6" ht="39" hidden="1" customHeight="1">
      <c r="A100" s="506"/>
      <c r="B100" s="508"/>
      <c r="C100" s="30" t="s">
        <v>73</v>
      </c>
      <c r="D100" s="30" t="s">
        <v>74</v>
      </c>
      <c r="E100" s="487"/>
      <c r="F100" s="487"/>
    </row>
    <row r="101" spans="1:6" ht="15.75" hidden="1" customHeight="1" thickBot="1">
      <c r="A101" s="506"/>
      <c r="B101" s="508"/>
      <c r="C101" s="488"/>
      <c r="D101" s="488"/>
      <c r="E101" s="488"/>
      <c r="F101" s="488"/>
    </row>
    <row r="102" spans="1:6" ht="43.5" customHeight="1">
      <c r="A102" s="506"/>
      <c r="B102" s="508"/>
      <c r="C102" s="489" t="s">
        <v>75</v>
      </c>
      <c r="D102" s="489"/>
      <c r="E102" s="489"/>
      <c r="F102" s="489"/>
    </row>
    <row r="103" spans="1:6" ht="43.5" hidden="1" customHeight="1">
      <c r="A103" s="506"/>
      <c r="B103" s="508"/>
      <c r="C103" s="54"/>
      <c r="D103" s="46"/>
      <c r="E103" s="487"/>
      <c r="F103" s="487"/>
    </row>
    <row r="104" spans="1:6" ht="43.5" hidden="1" customHeight="1">
      <c r="A104" s="506"/>
      <c r="B104" s="508"/>
      <c r="C104" s="54"/>
      <c r="D104" s="46"/>
      <c r="E104" s="487"/>
      <c r="F104" s="487"/>
    </row>
    <row r="105" spans="1:6" ht="43.5" hidden="1" customHeight="1">
      <c r="A105" s="506"/>
      <c r="B105" s="508"/>
      <c r="C105" s="54"/>
      <c r="D105" s="46"/>
      <c r="E105" s="487"/>
      <c r="F105" s="487"/>
    </row>
    <row r="106" spans="1:6" ht="43.5" hidden="1" customHeight="1">
      <c r="A106" s="506"/>
      <c r="B106" s="508"/>
      <c r="C106" s="54"/>
      <c r="D106" s="46"/>
      <c r="E106" s="487"/>
      <c r="F106" s="487"/>
    </row>
    <row r="107" spans="1:6" ht="43.5" hidden="1" customHeight="1">
      <c r="A107" s="506"/>
      <c r="B107" s="508"/>
      <c r="C107" s="54"/>
      <c r="D107" s="46"/>
      <c r="E107" s="487"/>
      <c r="F107" s="487"/>
    </row>
    <row r="108" spans="1:6" ht="43.5" hidden="1" customHeight="1">
      <c r="A108" s="506"/>
      <c r="B108" s="508"/>
      <c r="C108" s="54"/>
      <c r="D108" s="46"/>
      <c r="E108" s="487"/>
      <c r="F108" s="487"/>
    </row>
    <row r="109" spans="1:6" ht="43.5" hidden="1" customHeight="1">
      <c r="A109" s="506"/>
      <c r="B109" s="508"/>
      <c r="C109" s="54"/>
      <c r="D109" s="46"/>
      <c r="E109" s="487"/>
      <c r="F109" s="487"/>
    </row>
    <row r="110" spans="1:6" s="6" customFormat="1" ht="29.25" hidden="1" customHeight="1">
      <c r="A110" s="506"/>
      <c r="B110" s="508"/>
      <c r="C110" s="54"/>
      <c r="D110" s="46"/>
      <c r="E110" s="487"/>
      <c r="F110" s="487"/>
    </row>
    <row r="111" spans="1:6" s="6" customFormat="1" ht="26.25" hidden="1" customHeight="1">
      <c r="A111" s="507"/>
      <c r="B111" s="509"/>
      <c r="C111" s="171"/>
      <c r="D111" s="172"/>
      <c r="E111" s="484"/>
      <c r="F111" s="484"/>
    </row>
    <row r="112" spans="1:6" s="6" customFormat="1" ht="32.25" hidden="1" customHeight="1">
      <c r="A112" s="507"/>
      <c r="B112" s="509"/>
      <c r="C112" s="171"/>
      <c r="D112" s="172"/>
      <c r="E112" s="484"/>
      <c r="F112" s="484"/>
    </row>
    <row r="113" spans="1:6" ht="33.75" hidden="1" customHeight="1" thickBot="1">
      <c r="A113" s="507"/>
      <c r="B113" s="509"/>
      <c r="C113" s="171"/>
      <c r="D113" s="172"/>
      <c r="E113" s="484"/>
      <c r="F113" s="484"/>
    </row>
    <row r="114" spans="1:6" ht="15" hidden="1" customHeight="1">
      <c r="A114" s="507"/>
      <c r="B114" s="509"/>
      <c r="C114" s="171">
        <f>'[17]расчет по услугам'!CE131</f>
        <v>0</v>
      </c>
      <c r="D114" s="172" t="s">
        <v>83</v>
      </c>
      <c r="E114" s="484">
        <f>'[18]расчет свод'!S100</f>
        <v>0</v>
      </c>
      <c r="F114" s="484"/>
    </row>
    <row r="115" spans="1:6" ht="27" hidden="1" customHeight="1" thickBot="1">
      <c r="A115" s="507"/>
      <c r="B115" s="509"/>
      <c r="C115" s="173"/>
      <c r="D115" s="173"/>
      <c r="E115" s="169"/>
      <c r="F115" s="170"/>
    </row>
    <row r="116" spans="1:6" ht="27" hidden="1" customHeight="1" thickBot="1">
      <c r="A116" s="507"/>
      <c r="B116" s="509"/>
      <c r="C116" s="173"/>
      <c r="D116" s="173"/>
      <c r="E116" s="169"/>
      <c r="F116" s="170"/>
    </row>
    <row r="117" spans="1:6" ht="27" hidden="1" customHeight="1" thickBot="1">
      <c r="A117" s="507"/>
      <c r="B117" s="509"/>
      <c r="C117" s="173"/>
      <c r="D117" s="173"/>
      <c r="E117" s="169"/>
      <c r="F117" s="170"/>
    </row>
    <row r="118" spans="1:6" ht="27" hidden="1" customHeight="1" thickBot="1">
      <c r="A118" s="507"/>
      <c r="B118" s="509"/>
      <c r="C118" s="173"/>
      <c r="D118" s="173"/>
      <c r="E118" s="169"/>
      <c r="F118" s="170"/>
    </row>
    <row r="119" spans="1:6" ht="15.75" hidden="1" customHeight="1" thickBot="1">
      <c r="A119" s="507"/>
      <c r="B119" s="509"/>
      <c r="C119" s="99"/>
      <c r="D119" s="99"/>
      <c r="E119" s="98"/>
      <c r="F119" s="106"/>
    </row>
    <row r="120" spans="1:6" ht="15.75" hidden="1" customHeight="1" thickBot="1">
      <c r="A120" s="507"/>
      <c r="B120" s="509"/>
      <c r="C120" s="485"/>
      <c r="D120" s="485"/>
      <c r="E120" s="485"/>
      <c r="F120" s="485"/>
    </row>
    <row r="121" spans="1:6" s="45" customFormat="1" ht="24" customHeight="1">
      <c r="A121" s="507"/>
      <c r="B121" s="509"/>
      <c r="C121" s="486" t="s">
        <v>77</v>
      </c>
      <c r="D121" s="486"/>
      <c r="E121" s="486"/>
      <c r="F121" s="486"/>
    </row>
    <row r="122" spans="1:6" ht="30" hidden="1" customHeight="1">
      <c r="A122" s="507"/>
      <c r="B122" s="509"/>
      <c r="C122" s="101"/>
      <c r="D122" s="100"/>
      <c r="E122" s="484"/>
      <c r="F122" s="484"/>
    </row>
    <row r="123" spans="1:6" ht="30" hidden="1" customHeight="1">
      <c r="A123" s="507"/>
      <c r="B123" s="509"/>
      <c r="C123" s="101"/>
      <c r="D123" s="100"/>
      <c r="E123" s="484"/>
      <c r="F123" s="484"/>
    </row>
    <row r="124" spans="1:6" ht="30" hidden="1" customHeight="1">
      <c r="A124" s="507"/>
      <c r="B124" s="509"/>
      <c r="C124" s="101"/>
      <c r="D124" s="100"/>
      <c r="E124" s="484"/>
      <c r="F124" s="484"/>
    </row>
    <row r="125" spans="1:6" ht="30" hidden="1" customHeight="1">
      <c r="A125" s="507"/>
      <c r="B125" s="509"/>
      <c r="C125" s="101"/>
      <c r="D125" s="100"/>
      <c r="E125" s="484"/>
      <c r="F125" s="484"/>
    </row>
    <row r="126" spans="1:6" ht="30" hidden="1" customHeight="1">
      <c r="A126" s="507"/>
      <c r="B126" s="509"/>
      <c r="C126" s="101"/>
      <c r="D126" s="100"/>
      <c r="E126" s="484"/>
      <c r="F126" s="484"/>
    </row>
    <row r="127" spans="1:6" ht="30" hidden="1" customHeight="1">
      <c r="A127" s="507"/>
      <c r="B127" s="509"/>
      <c r="C127" s="101"/>
      <c r="D127" s="100"/>
      <c r="E127" s="484"/>
      <c r="F127" s="484"/>
    </row>
    <row r="128" spans="1:6" ht="30" hidden="1" customHeight="1">
      <c r="A128" s="507"/>
      <c r="B128" s="509"/>
      <c r="C128" s="101"/>
      <c r="D128" s="100"/>
      <c r="E128" s="484"/>
      <c r="F128" s="484"/>
    </row>
    <row r="129" spans="1:6" ht="30" hidden="1" customHeight="1">
      <c r="A129" s="507"/>
      <c r="B129" s="509"/>
      <c r="C129" s="101"/>
      <c r="D129" s="100"/>
      <c r="E129" s="484"/>
      <c r="F129" s="484"/>
    </row>
    <row r="130" spans="1:6" ht="30" hidden="1" customHeight="1">
      <c r="A130" s="507"/>
      <c r="B130" s="509"/>
      <c r="C130" s="101"/>
      <c r="D130" s="100"/>
      <c r="E130" s="484"/>
      <c r="F130" s="484"/>
    </row>
    <row r="131" spans="1:6" ht="30" hidden="1" customHeight="1">
      <c r="A131" s="507"/>
      <c r="B131" s="509"/>
      <c r="C131" s="101"/>
      <c r="D131" s="100"/>
      <c r="E131" s="484"/>
      <c r="F131" s="484"/>
    </row>
    <row r="132" spans="1:6" ht="30" hidden="1" customHeight="1">
      <c r="A132" s="507"/>
      <c r="B132" s="509"/>
      <c r="C132" s="101"/>
      <c r="D132" s="100"/>
      <c r="E132" s="484"/>
      <c r="F132" s="484"/>
    </row>
    <row r="133" spans="1:6" ht="30" hidden="1" customHeight="1">
      <c r="A133" s="507"/>
      <c r="B133" s="509"/>
      <c r="C133" s="101"/>
      <c r="D133" s="100"/>
      <c r="E133" s="484"/>
      <c r="F133" s="484"/>
    </row>
    <row r="134" spans="1:6" ht="30" hidden="1" customHeight="1">
      <c r="A134" s="507"/>
      <c r="B134" s="509"/>
      <c r="C134" s="101"/>
      <c r="D134" s="105"/>
      <c r="E134" s="484"/>
      <c r="F134" s="484"/>
    </row>
    <row r="135" spans="1:6" ht="49.5" hidden="1" customHeight="1">
      <c r="A135" s="507"/>
      <c r="B135" s="509"/>
      <c r="C135" s="101"/>
      <c r="D135" s="105"/>
      <c r="E135" s="484"/>
      <c r="F135" s="484"/>
    </row>
    <row r="136" spans="1:6" ht="59.25" hidden="1" customHeight="1">
      <c r="A136" s="507"/>
      <c r="B136" s="509"/>
      <c r="C136" s="101"/>
      <c r="D136" s="105"/>
      <c r="E136" s="484"/>
      <c r="F136" s="484"/>
    </row>
    <row r="137" spans="1:6" ht="30" hidden="1" customHeight="1">
      <c r="A137" s="507"/>
      <c r="B137" s="509"/>
      <c r="C137" s="101"/>
      <c r="D137" s="105"/>
      <c r="E137" s="484"/>
      <c r="F137" s="484"/>
    </row>
    <row r="138" spans="1:6" ht="30" hidden="1" customHeight="1">
      <c r="A138" s="507"/>
      <c r="B138" s="509"/>
      <c r="C138" s="101"/>
      <c r="D138" s="105"/>
      <c r="E138" s="484"/>
      <c r="F138" s="484"/>
    </row>
    <row r="139" spans="1:6" ht="39" hidden="1" customHeight="1">
      <c r="A139" s="507"/>
      <c r="B139" s="509"/>
      <c r="C139" s="101"/>
      <c r="D139" s="105"/>
      <c r="E139" s="484"/>
      <c r="F139" s="484"/>
    </row>
    <row r="140" spans="1:6" ht="30" hidden="1" customHeight="1">
      <c r="A140" s="507"/>
      <c r="B140" s="509"/>
      <c r="C140" s="101"/>
      <c r="D140" s="105"/>
      <c r="E140" s="484"/>
      <c r="F140" s="484"/>
    </row>
    <row r="141" spans="1:6" s="38" customFormat="1" ht="39.75" hidden="1" customHeight="1">
      <c r="A141" s="507"/>
      <c r="B141" s="509"/>
      <c r="C141" s="101"/>
      <c r="D141" s="105"/>
      <c r="E141" s="484"/>
      <c r="F141" s="484"/>
    </row>
    <row r="142" spans="1:6" s="38" customFormat="1" ht="15" hidden="1" customHeight="1">
      <c r="A142" s="507"/>
      <c r="B142" s="509"/>
      <c r="C142" s="101" t="str">
        <f>'[17]расчет по услугам'!CQ153</f>
        <v>Проведение испытаний устройст заземления и изоляции электросетей</v>
      </c>
      <c r="D142" s="105" t="s">
        <v>85</v>
      </c>
      <c r="E142" s="484">
        <f>'[17]расчет по услугам'!S153</f>
        <v>2.1786492374727671E-3</v>
      </c>
      <c r="F142" s="484"/>
    </row>
    <row r="143" spans="1:6" s="38" customFormat="1" ht="15" hidden="1" customHeight="1">
      <c r="A143" s="507"/>
      <c r="B143" s="509"/>
      <c r="C143" s="101" t="str">
        <f>'[17]расчет по услугам'!CQ154</f>
        <v>Обслуживание системы наружного видеонаблюдения</v>
      </c>
      <c r="D143" s="105" t="s">
        <v>85</v>
      </c>
      <c r="E143" s="484">
        <f>'[17]расчет по услугам'!S154</f>
        <v>2.1786492374727671E-3</v>
      </c>
      <c r="F143" s="484"/>
    </row>
    <row r="144" spans="1:6" ht="15" hidden="1" customHeight="1">
      <c r="A144" s="507"/>
      <c r="B144" s="509"/>
      <c r="C144" s="101" t="str">
        <f>'[17]расчет по услугам'!CQ155</f>
        <v>Энергоаудит учреждений</v>
      </c>
      <c r="D144" s="105" t="s">
        <v>85</v>
      </c>
      <c r="E144" s="484">
        <f>'[17]расчет по услугам'!S155</f>
        <v>2.1786492374727671E-3</v>
      </c>
      <c r="F144" s="484"/>
    </row>
    <row r="145" spans="1:6" ht="15" hidden="1" customHeight="1">
      <c r="A145" s="507"/>
      <c r="B145" s="509"/>
      <c r="C145" s="101">
        <f>'[17]расчет по услугам'!CQ156</f>
        <v>0</v>
      </c>
      <c r="D145" s="105" t="s">
        <v>85</v>
      </c>
      <c r="E145" s="484">
        <f>'[17]расчет по услугам'!S156</f>
        <v>0</v>
      </c>
      <c r="F145" s="484"/>
    </row>
    <row r="146" spans="1:6" ht="30" hidden="1">
      <c r="A146" s="507"/>
      <c r="B146" s="509"/>
      <c r="C146" s="101" t="str">
        <f>'[17]расчет по услугам'!CQ157</f>
        <v>Организация питания воспитанников</v>
      </c>
      <c r="D146" s="105" t="s">
        <v>85</v>
      </c>
      <c r="E146" s="484">
        <f>'[17]расчет по услугам'!S157</f>
        <v>0</v>
      </c>
      <c r="F146" s="484"/>
    </row>
  </sheetData>
  <mergeCells count="119">
    <mergeCell ref="A12:A146"/>
    <mergeCell ref="B12:B146"/>
    <mergeCell ref="C12:F12"/>
    <mergeCell ref="E13:F13"/>
    <mergeCell ref="E3:F3"/>
    <mergeCell ref="B6:F6"/>
    <mergeCell ref="E10:F10"/>
    <mergeCell ref="E14:F14"/>
    <mergeCell ref="E11:F11"/>
    <mergeCell ref="C21:F21"/>
    <mergeCell ref="E15:F15"/>
    <mergeCell ref="E16:F16"/>
    <mergeCell ref="E17:F17"/>
    <mergeCell ref="C19:F19"/>
    <mergeCell ref="E22:F22"/>
    <mergeCell ref="E18:F18"/>
    <mergeCell ref="E29:F29"/>
    <mergeCell ref="E23:F23"/>
    <mergeCell ref="C24:F24"/>
    <mergeCell ref="E30:F30"/>
    <mergeCell ref="E26:F26"/>
    <mergeCell ref="E27:F27"/>
    <mergeCell ref="E28:F28"/>
    <mergeCell ref="E25:F25"/>
    <mergeCell ref="E33:F33"/>
    <mergeCell ref="E34:F34"/>
    <mergeCell ref="E31:F31"/>
    <mergeCell ref="E32:F32"/>
    <mergeCell ref="E37:F37"/>
    <mergeCell ref="E38:F38"/>
    <mergeCell ref="E35:F35"/>
    <mergeCell ref="E36:F36"/>
    <mergeCell ref="E41:F41"/>
    <mergeCell ref="E42:F42"/>
    <mergeCell ref="E39:F39"/>
    <mergeCell ref="E40:F40"/>
    <mergeCell ref="E45:F45"/>
    <mergeCell ref="E46:F46"/>
    <mergeCell ref="E43:F43"/>
    <mergeCell ref="E44:F44"/>
    <mergeCell ref="E49:F49"/>
    <mergeCell ref="E50:F50"/>
    <mergeCell ref="E47:F47"/>
    <mergeCell ref="E48:F48"/>
    <mergeCell ref="E54:F54"/>
    <mergeCell ref="E55:F55"/>
    <mergeCell ref="C51:F51"/>
    <mergeCell ref="C53:F53"/>
    <mergeCell ref="C67:F67"/>
    <mergeCell ref="C68:F68"/>
    <mergeCell ref="E56:F56"/>
    <mergeCell ref="E75:F75"/>
    <mergeCell ref="C76:F76"/>
    <mergeCell ref="C77:F77"/>
    <mergeCell ref="C71:F71"/>
    <mergeCell ref="E72:F72"/>
    <mergeCell ref="E73:F73"/>
    <mergeCell ref="E74:F74"/>
    <mergeCell ref="E84:F84"/>
    <mergeCell ref="E85:F85"/>
    <mergeCell ref="E86:F86"/>
    <mergeCell ref="C87:F87"/>
    <mergeCell ref="E78:F78"/>
    <mergeCell ref="E79:F79"/>
    <mergeCell ref="E80:F80"/>
    <mergeCell ref="E81:F81"/>
    <mergeCell ref="E82:F82"/>
    <mergeCell ref="E83:F83"/>
    <mergeCell ref="C93:F93"/>
    <mergeCell ref="E94:F94"/>
    <mergeCell ref="E95:F95"/>
    <mergeCell ref="E96:F96"/>
    <mergeCell ref="C88:F88"/>
    <mergeCell ref="C92:F92"/>
    <mergeCell ref="C102:F102"/>
    <mergeCell ref="E97:F97"/>
    <mergeCell ref="C98:F98"/>
    <mergeCell ref="C99:F99"/>
    <mergeCell ref="E103:F103"/>
    <mergeCell ref="E104:F104"/>
    <mergeCell ref="E105:F105"/>
    <mergeCell ref="E106:F106"/>
    <mergeCell ref="E107:F107"/>
    <mergeCell ref="E108:F108"/>
    <mergeCell ref="E100:F100"/>
    <mergeCell ref="C101:F101"/>
    <mergeCell ref="C120:F120"/>
    <mergeCell ref="C121:F121"/>
    <mergeCell ref="E109:F109"/>
    <mergeCell ref="E110:F110"/>
    <mergeCell ref="E111:F111"/>
    <mergeCell ref="E112:F112"/>
    <mergeCell ref="E113:F113"/>
    <mergeCell ref="E114:F114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46:F146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BK104"/>
  <sheetViews>
    <sheetView view="pageBreakPreview" zoomScale="80" zoomScaleNormal="80" zoomScaleSheetLayoutView="80" zoomScalePageLayoutView="85" workbookViewId="0">
      <selection activeCell="J95" sqref="J95"/>
    </sheetView>
  </sheetViews>
  <sheetFormatPr defaultColWidth="8.85546875" defaultRowHeight="15" outlineLevelRow="2"/>
  <cols>
    <col min="1" max="1" width="19.28515625" style="7" customWidth="1"/>
    <col min="2" max="2" width="29" style="7" customWidth="1"/>
    <col min="3" max="3" width="45" style="7" customWidth="1"/>
    <col min="4" max="4" width="21.85546875" style="7" customWidth="1"/>
    <col min="5" max="5" width="11.5703125" style="7" customWidth="1"/>
    <col min="6" max="6" width="7.85546875" style="7" customWidth="1"/>
    <col min="7" max="26" width="8.85546875" style="7" customWidth="1"/>
    <col min="27" max="16384" width="8.85546875" style="7"/>
  </cols>
  <sheetData>
    <row r="1" spans="1:6" ht="90" customHeight="1">
      <c r="A1" s="174" t="s">
        <v>38</v>
      </c>
      <c r="B1" s="174" t="s">
        <v>106</v>
      </c>
      <c r="C1" s="175" t="s">
        <v>40</v>
      </c>
      <c r="D1" s="175" t="s">
        <v>41</v>
      </c>
      <c r="E1" s="473" t="s">
        <v>44</v>
      </c>
      <c r="F1" s="473"/>
    </row>
    <row r="2" spans="1:6">
      <c r="A2" s="177">
        <v>1</v>
      </c>
      <c r="B2" s="177">
        <v>2</v>
      </c>
      <c r="C2" s="178">
        <v>3</v>
      </c>
      <c r="D2" s="178">
        <v>4</v>
      </c>
      <c r="E2" s="388">
        <v>5</v>
      </c>
      <c r="F2" s="388"/>
    </row>
    <row r="3" spans="1:6" ht="18" customHeight="1">
      <c r="A3" s="352" t="s">
        <v>118</v>
      </c>
      <c r="B3" s="472" t="s">
        <v>178</v>
      </c>
      <c r="C3" s="462" t="s">
        <v>90</v>
      </c>
      <c r="D3" s="462"/>
      <c r="E3" s="462"/>
      <c r="F3" s="462"/>
    </row>
    <row r="4" spans="1:6" ht="18" customHeight="1">
      <c r="A4" s="352"/>
      <c r="B4" s="472"/>
      <c r="C4" s="179" t="str">
        <f>'[4]расчет по услугам'!$X12</f>
        <v>Учитель</v>
      </c>
      <c r="D4" s="180" t="s">
        <v>83</v>
      </c>
      <c r="E4" s="461">
        <f>'[4]расчет по услугам'!$AC12</f>
        <v>211.80908256880736</v>
      </c>
      <c r="F4" s="461"/>
    </row>
    <row r="5" spans="1:6" ht="18" customHeight="1" outlineLevel="1">
      <c r="A5" s="352"/>
      <c r="B5" s="472"/>
      <c r="C5" s="179" t="str">
        <f>'[4]расчет по услугам'!$X13</f>
        <v>Учитель-логопед</v>
      </c>
      <c r="D5" s="180" t="s">
        <v>83</v>
      </c>
      <c r="E5" s="461">
        <f>'[4]расчет по услугам'!$AC13</f>
        <v>7.7601851851851844</v>
      </c>
      <c r="F5" s="461"/>
    </row>
    <row r="6" spans="1:6" ht="15" customHeight="1" outlineLevel="1">
      <c r="A6" s="352"/>
      <c r="B6" s="472"/>
      <c r="C6" s="179" t="str">
        <f>'[4]расчет по услугам'!$X14</f>
        <v>Педагог-психолог</v>
      </c>
      <c r="D6" s="180" t="s">
        <v>83</v>
      </c>
      <c r="E6" s="461">
        <f>'[4]расчет по услугам'!$AC14</f>
        <v>4.5648148148148149</v>
      </c>
      <c r="F6" s="461"/>
    </row>
    <row r="7" spans="1:6" ht="14.25" customHeight="1" outlineLevel="1">
      <c r="A7" s="352"/>
      <c r="B7" s="472"/>
      <c r="C7" s="179" t="str">
        <f>'[4]расчет по услугам'!$X15</f>
        <v>Педагог-организатор</v>
      </c>
      <c r="D7" s="180" t="s">
        <v>83</v>
      </c>
      <c r="E7" s="461">
        <f>'[4]расчет по услугам'!$AC15</f>
        <v>2.4711779448621551</v>
      </c>
      <c r="F7" s="461"/>
    </row>
    <row r="8" spans="1:6" ht="16.5" customHeight="1" outlineLevel="1">
      <c r="A8" s="352"/>
      <c r="B8" s="472"/>
      <c r="C8" s="179" t="str">
        <f>'[4]расчет по услугам'!$X16</f>
        <v>Педагог дополнительного образования</v>
      </c>
      <c r="D8" s="180" t="s">
        <v>83</v>
      </c>
      <c r="E8" s="461">
        <f>'[4]расчет по услугам'!$AC16</f>
        <v>0</v>
      </c>
      <c r="F8" s="461"/>
    </row>
    <row r="9" spans="1:6" ht="18" customHeight="1" outlineLevel="1">
      <c r="A9" s="352"/>
      <c r="B9" s="472"/>
      <c r="C9" s="179" t="str">
        <f>'[4]расчет по услугам'!$X17</f>
        <v>Социальный педагог</v>
      </c>
      <c r="D9" s="180" t="s">
        <v>83</v>
      </c>
      <c r="E9" s="461">
        <f>'[4]расчет по услугам'!$AC17</f>
        <v>4.9423558897243103</v>
      </c>
      <c r="F9" s="461"/>
    </row>
    <row r="10" spans="1:6" s="6" customFormat="1" ht="33.75" customHeight="1" outlineLevel="1">
      <c r="A10" s="352"/>
      <c r="B10" s="472"/>
      <c r="C10" s="470" t="s">
        <v>109</v>
      </c>
      <c r="D10" s="462"/>
      <c r="E10" s="462"/>
      <c r="F10" s="462"/>
    </row>
    <row r="11" spans="1:6" ht="15" customHeight="1" outlineLevel="2">
      <c r="A11" s="352"/>
      <c r="B11" s="472"/>
      <c r="C11" s="179" t="str">
        <f>'[4]расчет по услугам'!$X27</f>
        <v>Классные журналы</v>
      </c>
      <c r="D11" s="340" t="s">
        <v>52</v>
      </c>
      <c r="E11" s="618">
        <f>'[4]расчет по услугам'!$AC27</f>
        <v>6.25E-2</v>
      </c>
      <c r="F11" s="619"/>
    </row>
    <row r="12" spans="1:6" ht="15" customHeight="1" outlineLevel="2">
      <c r="A12" s="352"/>
      <c r="B12" s="472"/>
      <c r="C12" s="179" t="str">
        <f>'[4]расчет по услугам'!$X28</f>
        <v>Бумага для офисной техники</v>
      </c>
      <c r="D12" s="340" t="s">
        <v>52</v>
      </c>
      <c r="E12" s="618">
        <f>'[4]расчет по услугам'!$AC28</f>
        <v>0.16875000000000001</v>
      </c>
      <c r="F12" s="619"/>
    </row>
    <row r="13" spans="1:6" ht="15" customHeight="1" outlineLevel="2">
      <c r="A13" s="352"/>
      <c r="B13" s="472"/>
      <c r="C13" s="179" t="str">
        <f>'[4]расчет по услугам'!$X29</f>
        <v>Канцелярский набор</v>
      </c>
      <c r="D13" s="340" t="s">
        <v>52</v>
      </c>
      <c r="E13" s="618">
        <f>'[4]расчет по услугам'!$AC29</f>
        <v>5.6250000000000001E-2</v>
      </c>
      <c r="F13" s="619"/>
    </row>
    <row r="14" spans="1:6" ht="15" customHeight="1" outlineLevel="2">
      <c r="A14" s="352"/>
      <c r="B14" s="472"/>
      <c r="C14" s="179" t="str">
        <f>'[4]расчет по услугам'!$X30</f>
        <v>Набор шариковых ручек</v>
      </c>
      <c r="D14" s="340" t="s">
        <v>52</v>
      </c>
      <c r="E14" s="618">
        <f>'[4]расчет по услугам'!$AC30</f>
        <v>0.16875000000000001</v>
      </c>
      <c r="F14" s="619"/>
    </row>
    <row r="15" spans="1:6" ht="15" customHeight="1" outlineLevel="2">
      <c r="A15" s="352"/>
      <c r="B15" s="472"/>
      <c r="C15" s="179" t="str">
        <f>'[4]расчет по услугам'!$X31</f>
        <v>Набор гелевых ручек</v>
      </c>
      <c r="D15" s="340" t="s">
        <v>52</v>
      </c>
      <c r="E15" s="618">
        <f>'[4]расчет по услугам'!$AC31</f>
        <v>0.1125</v>
      </c>
      <c r="F15" s="619"/>
    </row>
    <row r="16" spans="1:6" ht="15" customHeight="1" outlineLevel="2">
      <c r="A16" s="352"/>
      <c r="B16" s="472"/>
      <c r="C16" s="179" t="str">
        <f>'[4]расчет по услугам'!$X32</f>
        <v>Стержень для ручек</v>
      </c>
      <c r="D16" s="340" t="s">
        <v>52</v>
      </c>
      <c r="E16" s="618">
        <f>'[4]расчет по услугам'!$AC32</f>
        <v>0.22500000000000001</v>
      </c>
      <c r="F16" s="619"/>
    </row>
    <row r="17" spans="1:6" ht="32.25" customHeight="1" outlineLevel="2">
      <c r="A17" s="352"/>
      <c r="B17" s="472"/>
      <c r="C17" s="179" t="str">
        <f>'[4]расчет по услугам'!$X33</f>
        <v>Набор  для маркерной доски (маркеры, губка, спрей, магниты)</v>
      </c>
      <c r="D17" s="340" t="s">
        <v>52</v>
      </c>
      <c r="E17" s="618">
        <f>'[4]расчет по услугам'!$AC33</f>
        <v>5.6250000000000001E-2</v>
      </c>
      <c r="F17" s="619"/>
    </row>
    <row r="18" spans="1:6" ht="15" customHeight="1" outlineLevel="2">
      <c r="A18" s="352"/>
      <c r="B18" s="472"/>
      <c r="C18" s="179" t="str">
        <f>'[4]расчет по услугам'!$X34</f>
        <v>Архивная папка</v>
      </c>
      <c r="D18" s="340" t="s">
        <v>52</v>
      </c>
      <c r="E18" s="618">
        <f>'[4]расчет по услугам'!$AC34</f>
        <v>0.16875000000000001</v>
      </c>
      <c r="F18" s="619"/>
    </row>
    <row r="19" spans="1:6" ht="15" customHeight="1" outlineLevel="2">
      <c r="A19" s="352"/>
      <c r="B19" s="472"/>
      <c r="C19" s="179" t="str">
        <f>'[4]расчет по услугам'!$X35</f>
        <v>Пластиковая папка</v>
      </c>
      <c r="D19" s="340" t="s">
        <v>52</v>
      </c>
      <c r="E19" s="618">
        <f>'[4]расчет по услугам'!$AC35</f>
        <v>0.16875000000000001</v>
      </c>
      <c r="F19" s="619"/>
    </row>
    <row r="20" spans="1:6" ht="15" customHeight="1" outlineLevel="2">
      <c r="A20" s="352"/>
      <c r="B20" s="472"/>
      <c r="C20" s="179" t="str">
        <f>'[4]расчет по услугам'!$X36</f>
        <v>Скотч</v>
      </c>
      <c r="D20" s="340" t="s">
        <v>52</v>
      </c>
      <c r="E20" s="618">
        <f>'[4]расчет по услугам'!$AC36</f>
        <v>0.22500000000000001</v>
      </c>
      <c r="F20" s="619"/>
    </row>
    <row r="21" spans="1:6" ht="18" customHeight="1" outlineLevel="2">
      <c r="A21" s="352"/>
      <c r="B21" s="472"/>
      <c r="C21" s="179" t="str">
        <f>'[4]расчет по услугам'!$X37</f>
        <v>Ножницы</v>
      </c>
      <c r="D21" s="340" t="s">
        <v>52</v>
      </c>
      <c r="E21" s="618">
        <f>'[4]расчет по услугам'!$AC37</f>
        <v>5.6250000000000001E-2</v>
      </c>
      <c r="F21" s="619"/>
    </row>
    <row r="22" spans="1:6" ht="15" customHeight="1" outlineLevel="2">
      <c r="A22" s="352"/>
      <c r="B22" s="472"/>
      <c r="C22" s="179" t="str">
        <f>'[4]расчет по услугам'!$X38</f>
        <v>Набор фломастеров</v>
      </c>
      <c r="D22" s="340" t="s">
        <v>52</v>
      </c>
      <c r="E22" s="618">
        <f>'[4]расчет по услугам'!$AC38</f>
        <v>0.16875000000000001</v>
      </c>
      <c r="F22" s="619"/>
    </row>
    <row r="23" spans="1:6" ht="15" customHeight="1" outlineLevel="2">
      <c r="A23" s="352"/>
      <c r="B23" s="472"/>
      <c r="C23" s="179" t="str">
        <f>'[4]расчет по услугам'!$X39</f>
        <v>Набор файлов</v>
      </c>
      <c r="D23" s="340" t="s">
        <v>52</v>
      </c>
      <c r="E23" s="618">
        <f>'[4]расчет по услугам'!$AC39</f>
        <v>0.1125</v>
      </c>
      <c r="F23" s="619"/>
    </row>
    <row r="24" spans="1:6" ht="15.75" customHeight="1" outlineLevel="2">
      <c r="A24" s="352"/>
      <c r="B24" s="472"/>
      <c r="C24" s="179" t="str">
        <f>'[4]расчет по услугам'!$X40</f>
        <v>Клей канцелярский</v>
      </c>
      <c r="D24" s="340" t="s">
        <v>52</v>
      </c>
      <c r="E24" s="618">
        <f>'[4]расчет по услугам'!$AC40</f>
        <v>0.22500000000000001</v>
      </c>
      <c r="F24" s="619"/>
    </row>
    <row r="25" spans="1:6" ht="15" customHeight="1" outlineLevel="2">
      <c r="A25" s="352"/>
      <c r="B25" s="472"/>
      <c r="C25" s="179" t="str">
        <f>'[4]расчет по услугам'!$X41</f>
        <v>Материалы для занятий</v>
      </c>
      <c r="D25" s="340" t="s">
        <v>52</v>
      </c>
      <c r="E25" s="618">
        <f>'[4]расчет по услугам'!$AC41</f>
        <v>0.16875000000000001</v>
      </c>
      <c r="F25" s="619"/>
    </row>
    <row r="26" spans="1:6" ht="15" customHeight="1" outlineLevel="2">
      <c r="A26" s="352"/>
      <c r="B26" s="472"/>
      <c r="C26" s="179" t="str">
        <f>'[4]расчет по услугам'!$X42</f>
        <v>картридж</v>
      </c>
      <c r="D26" s="340" t="s">
        <v>52</v>
      </c>
      <c r="E26" s="618">
        <f>'[4]расчет по услугам'!$AC42</f>
        <v>3.125E-2</v>
      </c>
      <c r="F26" s="619"/>
    </row>
    <row r="27" spans="1:6" ht="15" customHeight="1" outlineLevel="2">
      <c r="A27" s="352"/>
      <c r="B27" s="472"/>
      <c r="C27" s="179" t="str">
        <f>'[4]расчет по услугам'!$X43</f>
        <v>тонер</v>
      </c>
      <c r="D27" s="340" t="s">
        <v>52</v>
      </c>
      <c r="E27" s="618">
        <f>'[4]расчет по услугам'!$AC43</f>
        <v>3.125E-2</v>
      </c>
      <c r="F27" s="619"/>
    </row>
    <row r="28" spans="1:6" ht="15" customHeight="1" outlineLevel="2">
      <c r="A28" s="352"/>
      <c r="B28" s="472"/>
      <c r="C28" s="179" t="str">
        <f>'[4]расчет по услугам'!$X44</f>
        <v>Материалы для уроков ОБЖ</v>
      </c>
      <c r="D28" s="340" t="s">
        <v>52</v>
      </c>
      <c r="E28" s="618">
        <f>'[4]расчет по услугам'!$AC44</f>
        <v>0</v>
      </c>
      <c r="F28" s="619"/>
    </row>
    <row r="29" spans="1:6" ht="15" customHeight="1" outlineLevel="2">
      <c r="A29" s="352"/>
      <c r="B29" s="472"/>
      <c r="C29" s="179" t="str">
        <f>'[4]расчет по услугам'!$X45</f>
        <v>Доска маркерная</v>
      </c>
      <c r="D29" s="340" t="s">
        <v>52</v>
      </c>
      <c r="E29" s="618">
        <f>'[4]расчет по услугам'!$AC45</f>
        <v>5.6250000000000001E-2</v>
      </c>
      <c r="F29" s="619"/>
    </row>
    <row r="30" spans="1:6" ht="15.75" customHeight="1" outlineLevel="2">
      <c r="A30" s="352"/>
      <c r="B30" s="472"/>
      <c r="C30" s="179" t="str">
        <f>'[4]расчет по услугам'!$X46</f>
        <v>Мел</v>
      </c>
      <c r="D30" s="340" t="s">
        <v>52</v>
      </c>
      <c r="E30" s="618">
        <f>'[4]расчет по услугам'!$AC46</f>
        <v>0.1125</v>
      </c>
      <c r="F30" s="619"/>
    </row>
    <row r="31" spans="1:6" ht="30" customHeight="1">
      <c r="A31" s="352"/>
      <c r="B31" s="472"/>
      <c r="C31" s="462" t="s">
        <v>53</v>
      </c>
      <c r="D31" s="462"/>
      <c r="E31" s="462"/>
      <c r="F31" s="462"/>
    </row>
    <row r="32" spans="1:6" ht="15" customHeight="1" outlineLevel="2">
      <c r="A32" s="352"/>
      <c r="B32" s="472"/>
      <c r="C32" s="189" t="str">
        <f>'[4]расчет по услугам'!$X58</f>
        <v>медосмотр педработников</v>
      </c>
      <c r="D32" s="341" t="s">
        <v>85</v>
      </c>
      <c r="E32" s="467">
        <f>'[4]расчет по услугам'!$AC58</f>
        <v>2.2075055187637969E-3</v>
      </c>
      <c r="F32" s="467"/>
    </row>
    <row r="33" spans="1:6" ht="16.5" customHeight="1" outlineLevel="2">
      <c r="A33" s="352"/>
      <c r="B33" s="472"/>
      <c r="C33" s="189" t="str">
        <f>'[4]расчет по услугам'!$X59</f>
        <v>ремонт и обслуживание оргтехники</v>
      </c>
      <c r="D33" s="341" t="s">
        <v>85</v>
      </c>
      <c r="E33" s="467">
        <f>'[4]расчет по услугам'!$AC59</f>
        <v>0</v>
      </c>
      <c r="F33" s="467"/>
    </row>
    <row r="34" spans="1:6" ht="17.25" customHeight="1" outlineLevel="2">
      <c r="A34" s="352"/>
      <c r="B34" s="472"/>
      <c r="C34" s="189" t="str">
        <f>'[4]расчет по услугам'!$X60</f>
        <v>Интернет (компьютерный класс)</v>
      </c>
      <c r="D34" s="191" t="s">
        <v>85</v>
      </c>
      <c r="E34" s="467">
        <f>'[4]расчет по услугам'!$AC60</f>
        <v>2.5062656641604009E-3</v>
      </c>
      <c r="F34" s="467"/>
    </row>
    <row r="35" spans="1:6" ht="18" customHeight="1" outlineLevel="2">
      <c r="A35" s="352"/>
      <c r="B35" s="472"/>
      <c r="C35" s="189" t="str">
        <f>'[4]расчет по услугам'!$X61</f>
        <v>командировочные расходы педработников</v>
      </c>
      <c r="D35" s="341" t="s">
        <v>85</v>
      </c>
      <c r="E35" s="467">
        <f>'[4]расчет по услугам'!$AC61</f>
        <v>2.2075055187637969E-3</v>
      </c>
      <c r="F35" s="467"/>
    </row>
    <row r="36" spans="1:6" ht="15" customHeight="1" outlineLevel="2">
      <c r="A36" s="352"/>
      <c r="B36" s="472"/>
      <c r="C36" s="189" t="str">
        <f>'[4]расчет по услугам'!$X62</f>
        <v>Питание участников мероприятий (олимпиады, конкурсы)</v>
      </c>
      <c r="D36" s="341" t="s">
        <v>85</v>
      </c>
      <c r="E36" s="467">
        <f>'[4]расчет по услугам'!$AC62</f>
        <v>0</v>
      </c>
      <c r="F36" s="467"/>
    </row>
    <row r="37" spans="1:6" ht="15" customHeight="1" outlineLevel="2">
      <c r="A37" s="352"/>
      <c r="B37" s="472"/>
      <c r="C37" s="189" t="str">
        <f>'[4]расчет по услугам'!$X63</f>
        <v>Участие воспитанников в различных мероприятиях за пределами района (проезд, проживание, питание)</v>
      </c>
      <c r="D37" s="341" t="s">
        <v>85</v>
      </c>
      <c r="E37" s="467">
        <f>'[4]расчет по услугам'!$AC63</f>
        <v>0</v>
      </c>
      <c r="F37" s="467"/>
    </row>
    <row r="38" spans="1:6" ht="15" customHeight="1" outlineLevel="2">
      <c r="A38" s="352"/>
      <c r="B38" s="472"/>
      <c r="C38" s="189" t="str">
        <f>'[4]расчет по услугам'!$X64</f>
        <v>Награждение участников мероприятий</v>
      </c>
      <c r="D38" s="341" t="s">
        <v>85</v>
      </c>
      <c r="E38" s="467">
        <f>'[4]расчет по услугам'!$AC64</f>
        <v>0</v>
      </c>
      <c r="F38" s="467"/>
    </row>
    <row r="39" spans="1:6" ht="15" customHeight="1">
      <c r="A39" s="352"/>
      <c r="B39" s="472"/>
      <c r="C39" s="462" t="s">
        <v>60</v>
      </c>
      <c r="D39" s="462"/>
      <c r="E39" s="462"/>
      <c r="F39" s="462"/>
    </row>
    <row r="40" spans="1:6" ht="15.75" customHeight="1">
      <c r="A40" s="352"/>
      <c r="B40" s="472"/>
      <c r="C40" s="182" t="str">
        <f>'[4]расчет по услугам'!$X70</f>
        <v>Электроэнергия 1</v>
      </c>
      <c r="D40" s="195" t="s">
        <v>110</v>
      </c>
      <c r="E40" s="464">
        <f>'[4]расчет по услугам'!$AC70</f>
        <v>123.71046593541203</v>
      </c>
      <c r="F40" s="464"/>
    </row>
    <row r="41" spans="1:6" ht="15.75" customHeight="1">
      <c r="A41" s="352"/>
      <c r="B41" s="472"/>
      <c r="C41" s="182" t="str">
        <f>'[4]расчет по услугам'!$X71</f>
        <v>Теплоэнергия</v>
      </c>
      <c r="D41" s="195" t="s">
        <v>63</v>
      </c>
      <c r="E41" s="464">
        <f>'[4]расчет по услугам'!$AC71</f>
        <v>1.7608930980044544</v>
      </c>
      <c r="F41" s="464"/>
    </row>
    <row r="42" spans="1:6" ht="15.75" customHeight="1">
      <c r="A42" s="352"/>
      <c r="B42" s="472"/>
      <c r="C42" s="182" t="str">
        <f>'[4]расчет по услугам'!$X72</f>
        <v>Водоснабжение</v>
      </c>
      <c r="D42" s="195" t="s">
        <v>111</v>
      </c>
      <c r="E42" s="464">
        <f>'[4]расчет по услугам'!$AC72</f>
        <v>4.0918596580178175</v>
      </c>
      <c r="F42" s="464"/>
    </row>
    <row r="43" spans="1:6" ht="16.5" customHeight="1">
      <c r="A43" s="352"/>
      <c r="B43" s="472"/>
      <c r="C43" s="182" t="str">
        <f>'[4]расчет по услугам'!$X73</f>
        <v>ТКО</v>
      </c>
      <c r="D43" s="195" t="s">
        <v>111</v>
      </c>
      <c r="E43" s="464">
        <f>'[4]расчет по услугам'!$AC73</f>
        <v>5.3452115812917603E-2</v>
      </c>
      <c r="F43" s="464"/>
    </row>
    <row r="44" spans="1:6" ht="15.75" customHeight="1">
      <c r="A44" s="352"/>
      <c r="B44" s="472"/>
      <c r="C44" s="182" t="str">
        <f>'[4]расчет по услугам'!$X74</f>
        <v>Водоотведение</v>
      </c>
      <c r="D44" s="195" t="s">
        <v>111</v>
      </c>
      <c r="E44" s="464">
        <f>'[4]расчет по услугам'!$AC74</f>
        <v>4.0918596580178175</v>
      </c>
      <c r="F44" s="464"/>
    </row>
    <row r="45" spans="1:6" ht="36" customHeight="1">
      <c r="A45" s="352"/>
      <c r="B45" s="472"/>
      <c r="C45" s="462" t="s">
        <v>112</v>
      </c>
      <c r="D45" s="462"/>
      <c r="E45" s="462"/>
      <c r="F45" s="462"/>
    </row>
    <row r="46" spans="1:6" ht="45">
      <c r="A46" s="352"/>
      <c r="B46" s="472"/>
      <c r="C46" s="179" t="str">
        <f>'[4]расчет по услугам'!$X77</f>
        <v>Техническое обслуживание и регламентно-профилактический ремонт систем охранно-пожарной сигнализации</v>
      </c>
      <c r="D46" s="191" t="s">
        <v>85</v>
      </c>
      <c r="E46" s="461">
        <f>'[4]расчет по услугам'!$AC77</f>
        <v>2.0746887966804979E-3</v>
      </c>
      <c r="F46" s="461"/>
    </row>
    <row r="47" spans="1:6" ht="15.75" customHeight="1">
      <c r="A47" s="352"/>
      <c r="B47" s="472"/>
      <c r="C47" s="179" t="str">
        <f>'[4]расчет по услугам'!$X78</f>
        <v>Проведение текущего ремонта</v>
      </c>
      <c r="D47" s="191" t="s">
        <v>85</v>
      </c>
      <c r="E47" s="461">
        <f>'[4]расчет по услугам'!$AC78</f>
        <v>2.0746887966804979E-3</v>
      </c>
      <c r="F47" s="461"/>
    </row>
    <row r="48" spans="1:6" ht="16.5" customHeight="1">
      <c r="A48" s="352"/>
      <c r="B48" s="472"/>
      <c r="C48" s="179" t="str">
        <f>'[4]расчет по услугам'!$X79</f>
        <v>Поверка тепловодосчетчиков</v>
      </c>
      <c r="D48" s="191" t="s">
        <v>85</v>
      </c>
      <c r="E48" s="461">
        <f>'[4]расчет по услугам'!$AC79</f>
        <v>2.0746887966804979E-3</v>
      </c>
      <c r="F48" s="461"/>
    </row>
    <row r="49" spans="1:6" ht="28.5" customHeight="1">
      <c r="A49" s="352"/>
      <c r="B49" s="472"/>
      <c r="C49" s="179" t="str">
        <f>'[4]расчет по услугам'!$X80</f>
        <v>Годовое техобслуживание узлов учета тепло-водоснабжения (ООО Теплоучет)</v>
      </c>
      <c r="D49" s="191" t="s">
        <v>85</v>
      </c>
      <c r="E49" s="461">
        <f>'[4]расчет по услугам'!$AC80</f>
        <v>2.0746887966804979E-3</v>
      </c>
      <c r="F49" s="461"/>
    </row>
    <row r="50" spans="1:6" ht="15.75" customHeight="1">
      <c r="A50" s="352"/>
      <c r="B50" s="472"/>
      <c r="C50" s="179" t="str">
        <f>'[4]расчет по услугам'!$X81</f>
        <v>Обслуживание тревожной кнопки</v>
      </c>
      <c r="D50" s="191" t="s">
        <v>85</v>
      </c>
      <c r="E50" s="461">
        <f>'[4]расчет по услугам'!$AC81</f>
        <v>2.0746887966804979E-3</v>
      </c>
      <c r="F50" s="461"/>
    </row>
    <row r="51" spans="1:6" ht="14.25" customHeight="1">
      <c r="A51" s="352"/>
      <c r="B51" s="472"/>
      <c r="C51" s="179" t="str">
        <f>'[4]расчет по услугам'!$X82</f>
        <v>Уборка территории от снега</v>
      </c>
      <c r="D51" s="191" t="s">
        <v>85</v>
      </c>
      <c r="E51" s="461">
        <f>'[4]расчет по услугам'!$AC82</f>
        <v>2.0746887966804979E-3</v>
      </c>
      <c r="F51" s="461"/>
    </row>
    <row r="52" spans="1:6" ht="14.25" customHeight="1">
      <c r="A52" s="352"/>
      <c r="B52" s="472"/>
      <c r="C52" s="179" t="str">
        <f>'[4]расчет по услугам'!$X83</f>
        <v>Вывоз ТБО</v>
      </c>
      <c r="D52" s="191" t="s">
        <v>85</v>
      </c>
      <c r="E52" s="461">
        <f>'[4]расчет по услугам'!$AC83</f>
        <v>2.0746887966804979E-3</v>
      </c>
      <c r="F52" s="461"/>
    </row>
    <row r="53" spans="1:6" ht="15" customHeight="1">
      <c r="A53" s="352"/>
      <c r="B53" s="472"/>
      <c r="C53" s="179" t="str">
        <f>'[4]расчет по услугам'!$X84</f>
        <v>Дератизация и дезинфекция</v>
      </c>
      <c r="D53" s="341" t="s">
        <v>85</v>
      </c>
      <c r="E53" s="461">
        <f>'[4]расчет по услугам'!$AC84</f>
        <v>2.0746887966804979E-3</v>
      </c>
      <c r="F53" s="461"/>
    </row>
    <row r="54" spans="1:6" ht="60" customHeight="1">
      <c r="A54" s="352"/>
      <c r="B54" s="472"/>
      <c r="C54" s="179" t="str">
        <f>'[4]расчет по услугам'!$X85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54" s="341" t="s">
        <v>85</v>
      </c>
      <c r="E54" s="461">
        <f>'[4]расчет по услугам'!$AC85</f>
        <v>2.0746887966804979E-3</v>
      </c>
      <c r="F54" s="461"/>
    </row>
    <row r="55" spans="1:6" ht="14.25" customHeight="1">
      <c r="A55" s="352"/>
      <c r="B55" s="472"/>
      <c r="C55" s="179" t="str">
        <f>'[4]расчет по услугам'!$X86</f>
        <v>Обслуживание охранной сигнализации</v>
      </c>
      <c r="D55" s="341" t="s">
        <v>85</v>
      </c>
      <c r="E55" s="461">
        <f>'[4]расчет по услугам'!$AC86</f>
        <v>2.0746887966804979E-3</v>
      </c>
      <c r="F55" s="461"/>
    </row>
    <row r="56" spans="1:6" ht="13.5" customHeight="1">
      <c r="A56" s="352"/>
      <c r="B56" s="472"/>
      <c r="C56" s="462" t="s">
        <v>68</v>
      </c>
      <c r="D56" s="462"/>
      <c r="E56" s="462"/>
      <c r="F56" s="462"/>
    </row>
    <row r="57" spans="1:6" ht="15" customHeight="1">
      <c r="A57" s="352"/>
      <c r="B57" s="472"/>
      <c r="C57" s="200"/>
      <c r="D57" s="200"/>
      <c r="E57" s="614"/>
      <c r="F57" s="615"/>
    </row>
    <row r="58" spans="1:6" s="45" customFormat="1" ht="14.25" customHeight="1">
      <c r="A58" s="352"/>
      <c r="B58" s="472"/>
      <c r="C58" s="462" t="s">
        <v>69</v>
      </c>
      <c r="D58" s="462"/>
      <c r="E58" s="462"/>
      <c r="F58" s="462"/>
    </row>
    <row r="59" spans="1:6" ht="18" customHeight="1">
      <c r="A59" s="352"/>
      <c r="B59" s="472"/>
      <c r="C59" s="179" t="str">
        <f>'[4]расчет по услугам'!$X94</f>
        <v>Абонентская связь</v>
      </c>
      <c r="D59" s="191" t="s">
        <v>85</v>
      </c>
      <c r="E59" s="461">
        <f>'[4]расчет по услугам'!$AC94</f>
        <v>2.5062656641604009E-3</v>
      </c>
      <c r="F59" s="461"/>
    </row>
    <row r="60" spans="1:6" ht="18" customHeight="1">
      <c r="A60" s="352"/>
      <c r="B60" s="472"/>
      <c r="C60" s="179">
        <f>'[4]расчет по услугам'!$X95</f>
        <v>0</v>
      </c>
      <c r="D60" s="341" t="s">
        <v>85</v>
      </c>
      <c r="E60" s="461">
        <f>'[4]расчет по услугам'!$AC95</f>
        <v>0</v>
      </c>
      <c r="F60" s="461"/>
    </row>
    <row r="61" spans="1:6" ht="15" customHeight="1">
      <c r="A61" s="352"/>
      <c r="B61" s="472"/>
      <c r="C61" s="179">
        <f>'[4]расчет по услугам'!$X96</f>
        <v>0</v>
      </c>
      <c r="D61" s="341" t="s">
        <v>85</v>
      </c>
      <c r="E61" s="461">
        <f>'[4]расчет по услугам'!$AC96</f>
        <v>0</v>
      </c>
      <c r="F61" s="461"/>
    </row>
    <row r="62" spans="1:6" ht="16.5" customHeight="1">
      <c r="A62" s="352"/>
      <c r="B62" s="472"/>
      <c r="C62" s="179" t="str">
        <f>'[4]расчет по услугам'!$X97</f>
        <v>Иные услуги связи</v>
      </c>
      <c r="D62" s="341" t="s">
        <v>85</v>
      </c>
      <c r="E62" s="461">
        <f>'[4]расчет по услугам'!$AC97</f>
        <v>2.5062656641604009E-3</v>
      </c>
      <c r="F62" s="461"/>
    </row>
    <row r="63" spans="1:6" s="45" customFormat="1" ht="16.5" customHeight="1">
      <c r="A63" s="352"/>
      <c r="B63" s="472"/>
      <c r="C63" s="462" t="s">
        <v>72</v>
      </c>
      <c r="D63" s="462"/>
      <c r="E63" s="462"/>
      <c r="F63" s="462"/>
    </row>
    <row r="64" spans="1:6" s="45" customFormat="1" ht="28.5" customHeight="1">
      <c r="A64" s="352"/>
      <c r="B64" s="472"/>
      <c r="C64" s="179" t="str">
        <f>'[4]расчет по услугам'!$X100</f>
        <v>Оплата грузовых перевозок по доставке грузов</v>
      </c>
      <c r="D64" s="632" t="str">
        <f>'[4]расчет по услугам'!$Y100</f>
        <v>количество разовых услуг, ед.</v>
      </c>
      <c r="E64" s="630">
        <f>'[4]расчет по услугам'!$AC100</f>
        <v>6.8807339449541288E-3</v>
      </c>
      <c r="F64" s="631"/>
    </row>
    <row r="65" spans="1:6" s="45" customFormat="1" ht="28.5" customHeight="1">
      <c r="A65" s="352"/>
      <c r="B65" s="472"/>
      <c r="C65" s="179" t="str">
        <f>'[4]расчет по услугам'!$X101</f>
        <v>прочие транспортные расходы (сдача отчетов, доставка документоов)</v>
      </c>
      <c r="D65" s="632" t="str">
        <f>'[4]расчет по услугам'!$Y101</f>
        <v>сумма в год</v>
      </c>
      <c r="E65" s="630">
        <f>'[4]расчет по услугам'!$AC101</f>
        <v>2.2935779816513763E-3</v>
      </c>
      <c r="F65" s="631"/>
    </row>
    <row r="66" spans="1:6" ht="33" customHeight="1">
      <c r="A66" s="352"/>
      <c r="B66" s="472"/>
      <c r="C66" s="179" t="str">
        <f>'[4]расчет по услугам'!$X102</f>
        <v>Обеспечение доставки учащихся для проведения ЕГЭ</v>
      </c>
      <c r="D66" s="632" t="str">
        <f>'[4]расчет по услугам'!$Y102</f>
        <v>сумма в год</v>
      </c>
      <c r="E66" s="630">
        <f>'[4]расчет по услугам'!$AC102</f>
        <v>0</v>
      </c>
      <c r="F66" s="631"/>
    </row>
    <row r="67" spans="1:6" ht="15.75" customHeight="1">
      <c r="A67" s="352"/>
      <c r="B67" s="472"/>
      <c r="C67" s="375"/>
      <c r="D67" s="375"/>
      <c r="E67" s="375"/>
      <c r="F67" s="375"/>
    </row>
    <row r="68" spans="1:6" ht="36.75" customHeight="1">
      <c r="A68" s="352"/>
      <c r="B68" s="472"/>
      <c r="C68" s="463" t="s">
        <v>75</v>
      </c>
      <c r="D68" s="463"/>
      <c r="E68" s="463"/>
      <c r="F68" s="463"/>
    </row>
    <row r="69" spans="1:6" ht="18" customHeight="1">
      <c r="A69" s="352"/>
      <c r="B69" s="472"/>
      <c r="C69" s="207" t="str">
        <f>'[4]расчет по услугам'!$X105</f>
        <v>Директор</v>
      </c>
      <c r="D69" s="208" t="s">
        <v>83</v>
      </c>
      <c r="E69" s="461">
        <f>'[4]расчет по услугам'!$AC105</f>
        <v>2.05761316872428E-3</v>
      </c>
      <c r="F69" s="461"/>
    </row>
    <row r="70" spans="1:6" ht="18" customHeight="1">
      <c r="A70" s="352"/>
      <c r="B70" s="472"/>
      <c r="C70" s="207" t="str">
        <f>'[4]расчет по услугам'!$X106</f>
        <v>Зам.директора</v>
      </c>
      <c r="D70" s="208" t="s">
        <v>83</v>
      </c>
      <c r="E70" s="461">
        <f>'[4]расчет по услугам'!$AC106</f>
        <v>7.2016460905349796E-3</v>
      </c>
      <c r="F70" s="461"/>
    </row>
    <row r="71" spans="1:6" ht="17.25" customHeight="1">
      <c r="A71" s="352"/>
      <c r="B71" s="472"/>
      <c r="C71" s="207" t="str">
        <f>'[4]расчет по услугам'!$X107</f>
        <v>Секретарь учебной части</v>
      </c>
      <c r="D71" s="208" t="s">
        <v>83</v>
      </c>
      <c r="E71" s="461">
        <f>'[4]расчет по услугам'!$AC107</f>
        <v>2.05761316872428E-3</v>
      </c>
      <c r="F71" s="461"/>
    </row>
    <row r="72" spans="1:6" ht="19.5" customHeight="1">
      <c r="A72" s="352"/>
      <c r="B72" s="472"/>
      <c r="C72" s="207" t="str">
        <f>'[4]расчет по услугам'!$X108</f>
        <v>Лаборант</v>
      </c>
      <c r="D72" s="208" t="s">
        <v>83</v>
      </c>
      <c r="E72" s="461">
        <f>'[4]расчет по услугам'!$AC108</f>
        <v>1.2531328320802004E-3</v>
      </c>
      <c r="F72" s="461"/>
    </row>
    <row r="73" spans="1:6" ht="18" customHeight="1">
      <c r="A73" s="352"/>
      <c r="B73" s="472"/>
      <c r="C73" s="207" t="str">
        <f>'[4]расчет по услугам'!$X109</f>
        <v>Заведующий библиотекой</v>
      </c>
      <c r="D73" s="208" t="s">
        <v>83</v>
      </c>
      <c r="E73" s="461">
        <f>'[4]расчет по услугам'!$AC109</f>
        <v>2.5062656641604009E-3</v>
      </c>
      <c r="F73" s="461"/>
    </row>
    <row r="74" spans="1:6" ht="32.25" customHeight="1">
      <c r="A74" s="352"/>
      <c r="B74" s="472"/>
      <c r="C74" s="207" t="str">
        <f>'[4]расчет по услугам'!$X110</f>
        <v>Рабочий по обслуживанию и ремонту зданий</v>
      </c>
      <c r="D74" s="208" t="s">
        <v>83</v>
      </c>
      <c r="E74" s="461">
        <f>'[4]расчет по услугам'!$AC110</f>
        <v>4.4543429844097994E-3</v>
      </c>
      <c r="F74" s="461"/>
    </row>
    <row r="75" spans="1:6" ht="20.25" customHeight="1">
      <c r="A75" s="352"/>
      <c r="B75" s="472"/>
      <c r="C75" s="207" t="str">
        <f>'[4]расчет по услугам'!$X111</f>
        <v>Техник-программист</v>
      </c>
      <c r="D75" s="208" t="s">
        <v>83</v>
      </c>
      <c r="E75" s="461">
        <f>'[4]расчет по услугам'!$AC111</f>
        <v>2.2271714922048997E-3</v>
      </c>
      <c r="F75" s="461"/>
    </row>
    <row r="76" spans="1:6" s="6" customFormat="1" ht="17.25" customHeight="1">
      <c r="A76" s="352"/>
      <c r="B76" s="472"/>
      <c r="C76" s="207" t="str">
        <f>'[4]расчет по услугам'!$X112</f>
        <v>Сторож</v>
      </c>
      <c r="D76" s="208" t="s">
        <v>83</v>
      </c>
      <c r="E76" s="461">
        <f>'[4]расчет по услугам'!$AC112</f>
        <v>6.6815144766147003E-3</v>
      </c>
      <c r="F76" s="461"/>
    </row>
    <row r="77" spans="1:6" s="6" customFormat="1" ht="18.75" customHeight="1">
      <c r="A77" s="352"/>
      <c r="B77" s="472"/>
      <c r="C77" s="207" t="str">
        <f>'[4]расчет по услугам'!$X113</f>
        <v>Дворник</v>
      </c>
      <c r="D77" s="208" t="s">
        <v>83</v>
      </c>
      <c r="E77" s="461">
        <f>'[4]расчет по услугам'!$AC113</f>
        <v>4.4543429844097994E-3</v>
      </c>
      <c r="F77" s="461"/>
    </row>
    <row r="78" spans="1:6" s="6" customFormat="1" ht="17.25" customHeight="1">
      <c r="A78" s="352"/>
      <c r="B78" s="472"/>
      <c r="C78" s="207" t="str">
        <f>'[4]расчет по услугам'!$X114</f>
        <v>Вахтер</v>
      </c>
      <c r="D78" s="208" t="s">
        <v>83</v>
      </c>
      <c r="E78" s="461">
        <f>'[4]расчет по услугам'!$AC114</f>
        <v>4.4543429844097994E-3</v>
      </c>
      <c r="F78" s="461"/>
    </row>
    <row r="79" spans="1:6" ht="17.25" customHeight="1">
      <c r="A79" s="352"/>
      <c r="B79" s="472"/>
      <c r="C79" s="207" t="str">
        <f>'[4]расчет по услугам'!$X115</f>
        <v>Уборщик</v>
      </c>
      <c r="D79" s="208" t="s">
        <v>83</v>
      </c>
      <c r="E79" s="461">
        <f>'[4]расчет по услугам'!$AC115</f>
        <v>2.4498886414253896E-2</v>
      </c>
      <c r="F79" s="461"/>
    </row>
    <row r="80" spans="1:6" s="45" customFormat="1" ht="19.5" customHeight="1">
      <c r="A80" s="352"/>
      <c r="B80" s="472"/>
      <c r="C80" s="462" t="s">
        <v>77</v>
      </c>
      <c r="D80" s="462"/>
      <c r="E80" s="462"/>
      <c r="F80" s="462"/>
    </row>
    <row r="81" spans="1:6" ht="16.5" customHeight="1">
      <c r="A81" s="352"/>
      <c r="B81" s="472"/>
      <c r="C81" s="179" t="str">
        <f>'[4]расчет по услугам'!$X119</f>
        <v>Медикаменты</v>
      </c>
      <c r="D81" s="191" t="s">
        <v>85</v>
      </c>
      <c r="E81" s="461">
        <f>'[4]расчет по услугам'!$AC119</f>
        <v>2.2271714922048997E-3</v>
      </c>
      <c r="F81" s="461"/>
    </row>
    <row r="82" spans="1:6" ht="15.75" customHeight="1">
      <c r="A82" s="352"/>
      <c r="B82" s="472"/>
      <c r="C82" s="179" t="str">
        <f>'[4]расчет по услугам'!$X120</f>
        <v>Услуги Семис</v>
      </c>
      <c r="D82" s="191" t="s">
        <v>85</v>
      </c>
      <c r="E82" s="461">
        <f>'[4]расчет по услугам'!$AC120</f>
        <v>2.2271714922048997E-3</v>
      </c>
      <c r="F82" s="461"/>
    </row>
    <row r="83" spans="1:6" ht="30" customHeight="1">
      <c r="A83" s="352"/>
      <c r="B83" s="472"/>
      <c r="C83" s="179" t="str">
        <f>'[4]расчет по услугам'!$X121</f>
        <v>командировочные расходы административного персонала</v>
      </c>
      <c r="D83" s="191" t="s">
        <v>85</v>
      </c>
      <c r="E83" s="461">
        <f>'[4]расчет по услугам'!$AC121</f>
        <v>2.2271714922048997E-3</v>
      </c>
      <c r="F83" s="461"/>
    </row>
    <row r="84" spans="1:6" ht="16.5" customHeight="1">
      <c r="A84" s="352"/>
      <c r="B84" s="472"/>
      <c r="C84" s="179" t="str">
        <f>'[4]расчет по услугам'!$X122</f>
        <v>Испытание диэлектрических бот и перчаток</v>
      </c>
      <c r="D84" s="191" t="s">
        <v>85</v>
      </c>
      <c r="E84" s="461">
        <f>'[4]расчет по услугам'!$AC122</f>
        <v>2.2271714922048997E-3</v>
      </c>
      <c r="F84" s="461"/>
    </row>
    <row r="85" spans="1:6" ht="16.5" customHeight="1">
      <c r="A85" s="352"/>
      <c r="B85" s="472"/>
      <c r="C85" s="179" t="str">
        <f>'[4]расчет по услугам'!$X123</f>
        <v>Демеркуризация отработанных ламп</v>
      </c>
      <c r="D85" s="191" t="s">
        <v>85</v>
      </c>
      <c r="E85" s="461">
        <f>'[4]расчет по услугам'!$AC123</f>
        <v>2.2271714922048997E-3</v>
      </c>
      <c r="F85" s="461"/>
    </row>
    <row r="86" spans="1:6" ht="15" customHeight="1">
      <c r="A86" s="352"/>
      <c r="B86" s="472"/>
      <c r="C86" s="179" t="str">
        <f>'[4]расчет по услугам'!$X124</f>
        <v>Аттестация условий оабочих мест</v>
      </c>
      <c r="D86" s="191" t="s">
        <v>85</v>
      </c>
      <c r="E86" s="461">
        <f>'[4]расчет по услугам'!$AC124</f>
        <v>2.2271714922048997E-3</v>
      </c>
      <c r="F86" s="461"/>
    </row>
    <row r="87" spans="1:6" ht="16.5" customHeight="1">
      <c r="A87" s="352"/>
      <c r="B87" s="472"/>
      <c r="C87" s="179" t="str">
        <f>'[4]расчет по услугам'!$X125</f>
        <v>Инструментальный контроль качества</v>
      </c>
      <c r="D87" s="191" t="s">
        <v>85</v>
      </c>
      <c r="E87" s="461">
        <f>'[4]расчет по услугам'!$AC125</f>
        <v>2.2271714922048997E-3</v>
      </c>
      <c r="F87" s="461"/>
    </row>
    <row r="88" spans="1:6" ht="18" customHeight="1">
      <c r="A88" s="352"/>
      <c r="B88" s="472"/>
      <c r="C88" s="179" t="str">
        <f>'[4]расчет по услугам'!$X126</f>
        <v>Замена технического паспорта</v>
      </c>
      <c r="D88" s="191" t="s">
        <v>85</v>
      </c>
      <c r="E88" s="461">
        <f>'[4]расчет по услугам'!$AC126</f>
        <v>2.2271714922048997E-3</v>
      </c>
      <c r="F88" s="461"/>
    </row>
    <row r="89" spans="1:6" ht="45.75" customHeight="1">
      <c r="A89" s="352"/>
      <c r="B89" s="472"/>
      <c r="C89" s="179" t="str">
        <f>'[4]расчет по услугам'!$X127</f>
        <v>Экспертиза огнезащитной обработки строительных конструкций и текстильных материалов</v>
      </c>
      <c r="D89" s="191" t="s">
        <v>85</v>
      </c>
      <c r="E89" s="461">
        <f>'[4]расчет по услугам'!$AC127</f>
        <v>2.2271714922048997E-3</v>
      </c>
      <c r="F89" s="461"/>
    </row>
    <row r="90" spans="1:6" ht="16.5" customHeight="1">
      <c r="A90" s="352"/>
      <c r="B90" s="472"/>
      <c r="C90" s="179" t="str">
        <f>'[4]расчет по услугам'!$X128</f>
        <v>Налоги, госпошлина</v>
      </c>
      <c r="D90" s="191" t="s">
        <v>85</v>
      </c>
      <c r="E90" s="461">
        <f>'[4]расчет по услугам'!$AC128</f>
        <v>2.2271714922048997E-3</v>
      </c>
      <c r="F90" s="461"/>
    </row>
    <row r="91" spans="1:6" ht="18" customHeight="1">
      <c r="A91" s="352"/>
      <c r="B91" s="472"/>
      <c r="C91" s="179" t="str">
        <f>'[4]расчет по услугам'!$X129</f>
        <v>пособие по уходу за ребенком до 3-х лет</v>
      </c>
      <c r="D91" s="191" t="s">
        <v>85</v>
      </c>
      <c r="E91" s="461">
        <f>'[4]расчет по услугам'!$AC129</f>
        <v>2.5062656641604009E-3</v>
      </c>
      <c r="F91" s="461"/>
    </row>
    <row r="92" spans="1:6" ht="18.75" customHeight="1">
      <c r="A92" s="352"/>
      <c r="B92" s="472"/>
      <c r="C92" s="179" t="str">
        <f>'[4]расчет по услугам'!$X130</f>
        <v>Медосмотр административного персонала</v>
      </c>
      <c r="D92" s="191" t="s">
        <v>85</v>
      </c>
      <c r="E92" s="461">
        <f>'[4]расчет по услугам'!$AC130</f>
        <v>2.2271714922048997E-3</v>
      </c>
      <c r="F92" s="461"/>
    </row>
    <row r="93" spans="1:6" ht="18.75" customHeight="1">
      <c r="A93" s="352"/>
      <c r="B93" s="472"/>
      <c r="C93" s="179" t="str">
        <f>'[4]расчет по услугам'!$X131</f>
        <v>Прочие услуги</v>
      </c>
      <c r="D93" s="180" t="s">
        <v>85</v>
      </c>
      <c r="E93" s="461">
        <f>'[4]расчет по услугам'!$AC131</f>
        <v>2.2271714922048997E-3</v>
      </c>
      <c r="F93" s="461"/>
    </row>
    <row r="94" spans="1:6" ht="32.25" customHeight="1">
      <c r="A94" s="352"/>
      <c r="B94" s="472"/>
      <c r="C94" s="179" t="str">
        <f>'[4]расчет по услугам'!$X132</f>
        <v>Хоз.товары (дезинфицирующие, моющие средства)</v>
      </c>
      <c r="D94" s="180" t="s">
        <v>85</v>
      </c>
      <c r="E94" s="461">
        <f>'[4]расчет по услугам'!$AC132</f>
        <v>2.2271714922048997E-3</v>
      </c>
      <c r="F94" s="461"/>
    </row>
    <row r="95" spans="1:6" ht="18" customHeight="1">
      <c r="A95" s="352"/>
      <c r="B95" s="472"/>
      <c r="C95" s="179" t="str">
        <f>'[4]расчет по услугам'!$X133</f>
        <v>ГСМ</v>
      </c>
      <c r="D95" s="180" t="s">
        <v>85</v>
      </c>
      <c r="E95" s="461">
        <f>'[4]расчет по услугам'!$AC133</f>
        <v>2.2271714922048997E-3</v>
      </c>
      <c r="F95" s="461"/>
    </row>
    <row r="96" spans="1:6" ht="16.5" customHeight="1">
      <c r="A96" s="352"/>
      <c r="B96" s="472"/>
      <c r="C96" s="179" t="str">
        <f>'[4]расчет по услугам'!$X134</f>
        <v>Мягкий инвентарь  (постельное, подушки)</v>
      </c>
      <c r="D96" s="180" t="s">
        <v>85</v>
      </c>
      <c r="E96" s="461">
        <f>'[4]расчет по услугам'!$AC134</f>
        <v>2.2271714922048997E-3</v>
      </c>
      <c r="F96" s="461"/>
    </row>
    <row r="97" spans="1:6" ht="18.75" customHeight="1">
      <c r="A97" s="352"/>
      <c r="B97" s="472"/>
      <c r="C97" s="179" t="str">
        <f>'[4]расчет по услугам'!$X135</f>
        <v>Медосмотр обслуживающего персонала</v>
      </c>
      <c r="D97" s="180" t="s">
        <v>85</v>
      </c>
      <c r="E97" s="461">
        <f>'[4]расчет по услугам'!$AC135</f>
        <v>2.2271714922048997E-3</v>
      </c>
      <c r="F97" s="461"/>
    </row>
    <row r="98" spans="1:6" ht="18.75" customHeight="1">
      <c r="A98" s="352"/>
      <c r="B98" s="472"/>
      <c r="C98" s="179" t="str">
        <f>'[4]расчет по услугам'!$X136</f>
        <v>Обучение электро-теплотехнического персонала</v>
      </c>
      <c r="D98" s="180" t="s">
        <v>85</v>
      </c>
      <c r="E98" s="461">
        <f>'[4]расчет по услугам'!$AC136</f>
        <v>2.2271714922048997E-3</v>
      </c>
      <c r="F98" s="461"/>
    </row>
    <row r="99" spans="1:6" ht="17.25" customHeight="1">
      <c r="A99" s="352"/>
      <c r="B99" s="472"/>
      <c r="C99" s="179" t="str">
        <f>'[4]расчет по услугам'!$X137</f>
        <v>Услуги Центра гигины и эпидемиологии</v>
      </c>
      <c r="D99" s="180" t="s">
        <v>85</v>
      </c>
      <c r="E99" s="461">
        <f>'[4]расчет по услугам'!$AC137</f>
        <v>2.2271714922048997E-3</v>
      </c>
      <c r="F99" s="461"/>
    </row>
    <row r="100" spans="1:6" s="38" customFormat="1" ht="18.75" customHeight="1">
      <c r="A100" s="352"/>
      <c r="B100" s="472"/>
      <c r="C100" s="179" t="str">
        <f>'[4]расчет по услугам'!$X138</f>
        <v>Строительные материалы</v>
      </c>
      <c r="D100" s="180" t="s">
        <v>85</v>
      </c>
      <c r="E100" s="461">
        <f>'[4]расчет по услугам'!$AC138</f>
        <v>2.2271714922048997E-3</v>
      </c>
      <c r="F100" s="461"/>
    </row>
    <row r="101" spans="1:6" s="38" customFormat="1" ht="30" customHeight="1">
      <c r="A101" s="352"/>
      <c r="B101" s="472"/>
      <c r="C101" s="179" t="str">
        <f>'[4]расчет по услугам'!$X139</f>
        <v>Проведение испытаний устройст заземления и изоляции электросетей</v>
      </c>
      <c r="D101" s="180" t="s">
        <v>85</v>
      </c>
      <c r="E101" s="461">
        <f>'[4]расчет по услугам'!$AC139</f>
        <v>2.2271714922048997E-3</v>
      </c>
      <c r="F101" s="461"/>
    </row>
    <row r="102" spans="1:6" s="38" customFormat="1" ht="30.75" customHeight="1">
      <c r="A102" s="352"/>
      <c r="B102" s="472"/>
      <c r="C102" s="179" t="str">
        <f>'[4]расчет по услугам'!$X140</f>
        <v>Обслуживание системы наружного видеонаблюдения</v>
      </c>
      <c r="D102" s="180" t="s">
        <v>85</v>
      </c>
      <c r="E102" s="461">
        <f>'[4]расчет по услугам'!$AC140</f>
        <v>2.2271714922048997E-3</v>
      </c>
      <c r="F102" s="461"/>
    </row>
    <row r="103" spans="1:6" ht="16.5" customHeight="1">
      <c r="A103" s="352"/>
      <c r="B103" s="472"/>
      <c r="C103" s="179" t="str">
        <f>'[4]расчет по услугам'!$X141</f>
        <v>Прочие материальные запасы</v>
      </c>
      <c r="D103" s="180" t="s">
        <v>85</v>
      </c>
      <c r="E103" s="461">
        <f>'[4]расчет по услугам'!$AC141</f>
        <v>6.2500000000000003E-3</v>
      </c>
      <c r="F103" s="461"/>
    </row>
    <row r="104" spans="1:6" ht="15" customHeight="1">
      <c r="A104" s="352"/>
      <c r="B104" s="472"/>
      <c r="C104" s="179" t="str">
        <f>'[4]расчет по услугам'!$X142</f>
        <v>Организация питания воспитанников</v>
      </c>
      <c r="D104" s="180" t="s">
        <v>85</v>
      </c>
      <c r="E104" s="461">
        <f>'[4]расчет по услугам'!$AC142</f>
        <v>2.0746887966804979E-3</v>
      </c>
      <c r="F104" s="461"/>
    </row>
  </sheetData>
  <mergeCells count="106">
    <mergeCell ref="E102:F102"/>
    <mergeCell ref="E103:F103"/>
    <mergeCell ref="E104:F104"/>
    <mergeCell ref="E96:F96"/>
    <mergeCell ref="E97:F97"/>
    <mergeCell ref="E98:F98"/>
    <mergeCell ref="E99:F99"/>
    <mergeCell ref="E100:F100"/>
    <mergeCell ref="E101:F101"/>
    <mergeCell ref="E90:F90"/>
    <mergeCell ref="E91:F91"/>
    <mergeCell ref="E92:F92"/>
    <mergeCell ref="E93:F93"/>
    <mergeCell ref="E94:F94"/>
    <mergeCell ref="E95:F95"/>
    <mergeCell ref="E84:F84"/>
    <mergeCell ref="E85:F85"/>
    <mergeCell ref="E86:F86"/>
    <mergeCell ref="E87:F87"/>
    <mergeCell ref="E88:F88"/>
    <mergeCell ref="E89:F89"/>
    <mergeCell ref="C80:F80"/>
    <mergeCell ref="E81:F81"/>
    <mergeCell ref="E82:F82"/>
    <mergeCell ref="E83:F83"/>
    <mergeCell ref="E78:F78"/>
    <mergeCell ref="E79:F79"/>
    <mergeCell ref="E72:F72"/>
    <mergeCell ref="E73:F73"/>
    <mergeCell ref="E74:F74"/>
    <mergeCell ref="E75:F75"/>
    <mergeCell ref="E76:F76"/>
    <mergeCell ref="E77:F77"/>
    <mergeCell ref="C68:F68"/>
    <mergeCell ref="E69:F69"/>
    <mergeCell ref="E70:F70"/>
    <mergeCell ref="E71:F71"/>
    <mergeCell ref="C63:F63"/>
    <mergeCell ref="E66:F66"/>
    <mergeCell ref="C67:F67"/>
    <mergeCell ref="E59:F59"/>
    <mergeCell ref="E60:F60"/>
    <mergeCell ref="E61:F61"/>
    <mergeCell ref="E62:F62"/>
    <mergeCell ref="E64:F64"/>
    <mergeCell ref="E65:F65"/>
    <mergeCell ref="C58:F58"/>
    <mergeCell ref="C56:F56"/>
    <mergeCell ref="E48:F48"/>
    <mergeCell ref="E49:F49"/>
    <mergeCell ref="E50:F50"/>
    <mergeCell ref="E51:F51"/>
    <mergeCell ref="E52:F52"/>
    <mergeCell ref="E53:F53"/>
    <mergeCell ref="C45:F45"/>
    <mergeCell ref="E46:F46"/>
    <mergeCell ref="E47:F47"/>
    <mergeCell ref="E40:F40"/>
    <mergeCell ref="E41:F41"/>
    <mergeCell ref="E42:F42"/>
    <mergeCell ref="E43:F43"/>
    <mergeCell ref="C39:F39"/>
    <mergeCell ref="E44:F44"/>
    <mergeCell ref="E37:F37"/>
    <mergeCell ref="E38:F38"/>
    <mergeCell ref="E54:F54"/>
    <mergeCell ref="E55:F55"/>
    <mergeCell ref="E57:F57"/>
    <mergeCell ref="E34:F34"/>
    <mergeCell ref="E35:F35"/>
    <mergeCell ref="E36:F36"/>
    <mergeCell ref="E32:F32"/>
    <mergeCell ref="E33:F33"/>
    <mergeCell ref="C31:F31"/>
    <mergeCell ref="E29:F29"/>
    <mergeCell ref="E30:F30"/>
    <mergeCell ref="E27:F27"/>
    <mergeCell ref="E28:F28"/>
    <mergeCell ref="E25:F25"/>
    <mergeCell ref="E26:F26"/>
    <mergeCell ref="E23:F23"/>
    <mergeCell ref="E24:F24"/>
    <mergeCell ref="E21:F21"/>
    <mergeCell ref="E22:F22"/>
    <mergeCell ref="E20:F20"/>
    <mergeCell ref="E17:F17"/>
    <mergeCell ref="E18:F18"/>
    <mergeCell ref="E16:F16"/>
    <mergeCell ref="E12:F12"/>
    <mergeCell ref="E13:F13"/>
    <mergeCell ref="E14:F14"/>
    <mergeCell ref="E11:F11"/>
    <mergeCell ref="E19:F19"/>
    <mergeCell ref="E15:F15"/>
    <mergeCell ref="E9:F9"/>
    <mergeCell ref="E6:F6"/>
    <mergeCell ref="E7:F7"/>
    <mergeCell ref="E8:F8"/>
    <mergeCell ref="A3:A104"/>
    <mergeCell ref="B3:B104"/>
    <mergeCell ref="C3:F3"/>
    <mergeCell ref="E4:F4"/>
    <mergeCell ref="E1:F1"/>
    <mergeCell ref="E5:F5"/>
    <mergeCell ref="E2:F2"/>
    <mergeCell ref="C10:F10"/>
  </mergeCells>
  <pageMargins left="0.78740157480314965" right="0.59055118110236227" top="0.39370078740157483" bottom="0.39370078740157483" header="0.31496062992125984" footer="0.31496062992125984"/>
  <pageSetup paperSize="9" scale="65" fitToHeight="0" orientation="portrait" r:id="rId1"/>
  <rowBreaks count="1" manualBreakCount="1">
    <brk id="61" max="4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BK108"/>
  <sheetViews>
    <sheetView view="pageBreakPreview" zoomScale="80" zoomScaleNormal="80" zoomScaleSheetLayoutView="80" zoomScalePageLayoutView="85" workbookViewId="0">
      <selection activeCell="C109" sqref="A109:XFD109"/>
    </sheetView>
  </sheetViews>
  <sheetFormatPr defaultColWidth="8.85546875" defaultRowHeight="15" outlineLevelRow="2"/>
  <cols>
    <col min="1" max="1" width="24.28515625" style="7" customWidth="1"/>
    <col min="2" max="2" width="31.42578125" style="7" customWidth="1"/>
    <col min="3" max="3" width="40.7109375" style="7" customWidth="1"/>
    <col min="4" max="4" width="21.85546875" style="7" customWidth="1"/>
    <col min="5" max="5" width="11.5703125" style="7" customWidth="1"/>
    <col min="6" max="6" width="7.85546875" style="7" customWidth="1"/>
    <col min="7" max="24" width="8.85546875" style="7" customWidth="1"/>
    <col min="25" max="16384" width="8.85546875" style="7"/>
  </cols>
  <sheetData>
    <row r="1" spans="1:6" ht="90" customHeight="1">
      <c r="A1" s="174" t="s">
        <v>38</v>
      </c>
      <c r="B1" s="174" t="s">
        <v>106</v>
      </c>
      <c r="C1" s="175" t="s">
        <v>40</v>
      </c>
      <c r="D1" s="175" t="s">
        <v>41</v>
      </c>
      <c r="E1" s="473" t="s">
        <v>44</v>
      </c>
      <c r="F1" s="473"/>
    </row>
    <row r="2" spans="1:6">
      <c r="A2" s="177">
        <v>1</v>
      </c>
      <c r="B2" s="177">
        <v>2</v>
      </c>
      <c r="C2" s="178">
        <v>3</v>
      </c>
      <c r="D2" s="178">
        <v>4</v>
      </c>
      <c r="E2" s="388">
        <v>5</v>
      </c>
      <c r="F2" s="388"/>
    </row>
    <row r="3" spans="1:6" ht="34.5" customHeight="1">
      <c r="A3" s="352" t="s">
        <v>120</v>
      </c>
      <c r="B3" s="472" t="s">
        <v>179</v>
      </c>
      <c r="C3" s="462" t="s">
        <v>90</v>
      </c>
      <c r="D3" s="462"/>
      <c r="E3" s="462"/>
      <c r="F3" s="462"/>
    </row>
    <row r="4" spans="1:6" ht="18.75" customHeight="1">
      <c r="A4" s="352"/>
      <c r="B4" s="472"/>
      <c r="C4" s="179" t="str">
        <f>'[4]расчет по услугам'!$AI12</f>
        <v>Учитель</v>
      </c>
      <c r="D4" s="180" t="s">
        <v>83</v>
      </c>
      <c r="E4" s="461">
        <f>'[4]расчет по услугам'!$AN12</f>
        <v>211.80908256880736</v>
      </c>
      <c r="F4" s="461"/>
    </row>
    <row r="5" spans="1:6" ht="16.5" customHeight="1" outlineLevel="1">
      <c r="A5" s="352"/>
      <c r="B5" s="472"/>
      <c r="C5" s="179" t="str">
        <f>'[4]расчет по услугам'!$AI13</f>
        <v>Учитель-логопед</v>
      </c>
      <c r="D5" s="180" t="s">
        <v>83</v>
      </c>
      <c r="E5" s="461">
        <f>'[4]расчет по услугам'!$AN13</f>
        <v>7.7601851851851844</v>
      </c>
      <c r="F5" s="461"/>
    </row>
    <row r="6" spans="1:6" ht="20.25" customHeight="1" outlineLevel="1">
      <c r="A6" s="352"/>
      <c r="B6" s="472"/>
      <c r="C6" s="179" t="str">
        <f>'[4]расчет по услугам'!$AI14</f>
        <v>Педагог-психолог</v>
      </c>
      <c r="D6" s="180" t="s">
        <v>83</v>
      </c>
      <c r="E6" s="461">
        <f>'[4]расчет по услугам'!$AN14</f>
        <v>4.5648148148148149</v>
      </c>
      <c r="F6" s="461"/>
    </row>
    <row r="7" spans="1:6" ht="16.5" customHeight="1" outlineLevel="1">
      <c r="A7" s="352"/>
      <c r="B7" s="472"/>
      <c r="C7" s="179" t="str">
        <f>'[4]расчет по услугам'!$AI15</f>
        <v>Педагог-организатор</v>
      </c>
      <c r="D7" s="180" t="s">
        <v>83</v>
      </c>
      <c r="E7" s="461">
        <f>'[4]расчет по услугам'!$AN15</f>
        <v>2.4711779448621551</v>
      </c>
      <c r="F7" s="461"/>
    </row>
    <row r="8" spans="1:6" ht="16.5" customHeight="1" outlineLevel="1">
      <c r="A8" s="352"/>
      <c r="B8" s="472"/>
      <c r="C8" s="179" t="str">
        <f>'[4]расчет по услугам'!$AI16</f>
        <v>Педагог дополнительного образования</v>
      </c>
      <c r="D8" s="180" t="s">
        <v>83</v>
      </c>
      <c r="E8" s="461">
        <f>'[4]расчет по услугам'!$AN16</f>
        <v>0</v>
      </c>
      <c r="F8" s="461"/>
    </row>
    <row r="9" spans="1:6" ht="15.75" customHeight="1" outlineLevel="1">
      <c r="A9" s="352"/>
      <c r="B9" s="472"/>
      <c r="C9" s="179" t="str">
        <f>'[4]расчет по услугам'!$AI17</f>
        <v>Социальный педагог</v>
      </c>
      <c r="D9" s="180" t="s">
        <v>83</v>
      </c>
      <c r="E9" s="461">
        <f>'[4]расчет по услугам'!$AN17</f>
        <v>4.9423558897243103</v>
      </c>
      <c r="F9" s="461"/>
    </row>
    <row r="10" spans="1:6" ht="29.25" customHeight="1" outlineLevel="1">
      <c r="A10" s="352"/>
      <c r="B10" s="472"/>
      <c r="C10" s="179" t="str">
        <f>'[4]расчет по услугам'!$AI18</f>
        <v>Преподаватель обеспечения жизнедеятельности</v>
      </c>
      <c r="D10" s="292" t="s">
        <v>83</v>
      </c>
      <c r="E10" s="461">
        <f>'[4]расчет по услугам'!$AN18</f>
        <v>9.1586610878661112</v>
      </c>
      <c r="F10" s="461"/>
    </row>
    <row r="11" spans="1:6" ht="18" customHeight="1" outlineLevel="1">
      <c r="A11" s="352"/>
      <c r="B11" s="472"/>
      <c r="C11" s="179" t="str">
        <f>'[4]расчет по услугам'!$AI19</f>
        <v>Воспитатель группы продленного дня</v>
      </c>
      <c r="D11" s="292" t="s">
        <v>83</v>
      </c>
      <c r="E11" s="461">
        <f>'[4]расчет по услугам'!$AN19</f>
        <v>0</v>
      </c>
      <c r="F11" s="461"/>
    </row>
    <row r="12" spans="1:6" ht="16.5" customHeight="1" outlineLevel="1">
      <c r="A12" s="352"/>
      <c r="B12" s="472"/>
      <c r="C12" s="179" t="str">
        <f>'[4]расчет по услугам'!$AI20</f>
        <v>Тьютор</v>
      </c>
      <c r="D12" s="292" t="s">
        <v>83</v>
      </c>
      <c r="E12" s="461">
        <f>'[4]расчет по услугам'!$AN20</f>
        <v>0</v>
      </c>
      <c r="F12" s="461"/>
    </row>
    <row r="13" spans="1:6" ht="20.25" customHeight="1" outlineLevel="1">
      <c r="A13" s="352"/>
      <c r="B13" s="472"/>
      <c r="C13" s="179" t="str">
        <f>'[4]расчет по услугам'!$AI21</f>
        <v>Учитель-дифектолог</v>
      </c>
      <c r="D13" s="292" t="s">
        <v>83</v>
      </c>
      <c r="E13" s="461">
        <f>'[4]расчет по услугам'!$AN21</f>
        <v>0</v>
      </c>
      <c r="F13" s="461"/>
    </row>
    <row r="14" spans="1:6" s="33" customFormat="1" ht="15" customHeight="1" outlineLevel="1">
      <c r="A14" s="352"/>
      <c r="B14" s="472"/>
      <c r="C14" s="179">
        <f>'[4]расчет по услугам'!$AI22</f>
        <v>0</v>
      </c>
      <c r="D14" s="340" t="s">
        <v>83</v>
      </c>
      <c r="E14" s="461">
        <f>'[4]расчет по услугам'!$AN22</f>
        <v>0</v>
      </c>
      <c r="F14" s="461"/>
    </row>
    <row r="15" spans="1:6" s="6" customFormat="1" ht="33.75" customHeight="1" outlineLevel="1">
      <c r="A15" s="352"/>
      <c r="B15" s="472"/>
      <c r="C15" s="470" t="s">
        <v>109</v>
      </c>
      <c r="D15" s="471"/>
      <c r="E15" s="471"/>
      <c r="F15" s="471"/>
    </row>
    <row r="16" spans="1:6" ht="24" customHeight="1" outlineLevel="2">
      <c r="A16" s="352"/>
      <c r="B16" s="472"/>
      <c r="C16" s="179" t="str">
        <f>'[4]расчет по услугам'!$AI27</f>
        <v>Классные журналы</v>
      </c>
      <c r="D16" s="180" t="str">
        <f>'[17]расчет по услугам'!CF36</f>
        <v>шт</v>
      </c>
      <c r="E16" s="461">
        <f>'[4]расчет по услугам'!$AN27</f>
        <v>5.3191489361702128E-2</v>
      </c>
      <c r="F16" s="514"/>
    </row>
    <row r="17" spans="1:6" ht="15" customHeight="1" outlineLevel="2">
      <c r="A17" s="352"/>
      <c r="B17" s="472"/>
      <c r="C17" s="179" t="str">
        <f>'[4]расчет по услугам'!$AI28</f>
        <v>Бумага для офисной техники</v>
      </c>
      <c r="D17" s="180" t="str">
        <f>'[17]расчет по услугам'!CF37</f>
        <v>шт</v>
      </c>
      <c r="E17" s="461">
        <f>'[4]расчет по услугам'!$AN28</f>
        <v>0.15957446808510639</v>
      </c>
      <c r="F17" s="514"/>
    </row>
    <row r="18" spans="1:6" ht="15" customHeight="1" outlineLevel="2">
      <c r="A18" s="352"/>
      <c r="B18" s="472"/>
      <c r="C18" s="179" t="str">
        <f>'[4]расчет по услугам'!$AI29</f>
        <v>Канцелярский набор</v>
      </c>
      <c r="D18" s="180" t="str">
        <f>'[17]расчет по услугам'!CF38</f>
        <v>шт</v>
      </c>
      <c r="E18" s="461">
        <f>'[4]расчет по услугам'!$AN29</f>
        <v>5.3191489361702128E-2</v>
      </c>
      <c r="F18" s="514"/>
    </row>
    <row r="19" spans="1:6" ht="15" customHeight="1" outlineLevel="2">
      <c r="A19" s="352"/>
      <c r="B19" s="472"/>
      <c r="C19" s="179" t="str">
        <f>'[4]расчет по услугам'!$AI30</f>
        <v>Набор шариковых ручек</v>
      </c>
      <c r="D19" s="180" t="s">
        <v>52</v>
      </c>
      <c r="E19" s="461">
        <f>'[4]расчет по услугам'!$AN30</f>
        <v>0.10638297872340426</v>
      </c>
      <c r="F19" s="514"/>
    </row>
    <row r="20" spans="1:6" ht="15" customHeight="1" outlineLevel="2">
      <c r="A20" s="352"/>
      <c r="B20" s="472"/>
      <c r="C20" s="179" t="str">
        <f>'[4]расчет по услугам'!$AI31</f>
        <v>Набор гелевых ручек</v>
      </c>
      <c r="D20" s="180" t="s">
        <v>52</v>
      </c>
      <c r="E20" s="461">
        <f>'[4]расчет по услугам'!$AN31</f>
        <v>0.10638297872340426</v>
      </c>
      <c r="F20" s="514"/>
    </row>
    <row r="21" spans="1:6" ht="15" customHeight="1" outlineLevel="2">
      <c r="A21" s="352"/>
      <c r="B21" s="472"/>
      <c r="C21" s="179" t="str">
        <f>'[4]расчет по услугам'!$AI32</f>
        <v>Стержень для ручек</v>
      </c>
      <c r="D21" s="180" t="str">
        <f>'[17]расчет по услугам'!CF41</f>
        <v>шт</v>
      </c>
      <c r="E21" s="461">
        <f>'[4]расчет по услугам'!$AN32</f>
        <v>0.21276595744680851</v>
      </c>
      <c r="F21" s="514"/>
    </row>
    <row r="22" spans="1:6" ht="15" customHeight="1" outlineLevel="2">
      <c r="A22" s="352"/>
      <c r="B22" s="472"/>
      <c r="C22" s="179" t="str">
        <f>'[4]расчет по услугам'!$AI33</f>
        <v>Набор  для маркерной доски (маркеры, губка, спрей, магниты)</v>
      </c>
      <c r="D22" s="180" t="s">
        <v>52</v>
      </c>
      <c r="E22" s="461">
        <f>'[4]расчет по услугам'!$AN33</f>
        <v>5.3191489361702128E-2</v>
      </c>
      <c r="F22" s="514"/>
    </row>
    <row r="23" spans="1:6" ht="15" customHeight="1" outlineLevel="2">
      <c r="A23" s="352"/>
      <c r="B23" s="472"/>
      <c r="C23" s="179" t="str">
        <f>'[4]расчет по услугам'!$AI34</f>
        <v>Архивная папка</v>
      </c>
      <c r="D23" s="180" t="s">
        <v>52</v>
      </c>
      <c r="E23" s="461">
        <f>'[4]расчет по услугам'!$AN34</f>
        <v>0.21276595744680851</v>
      </c>
      <c r="F23" s="514"/>
    </row>
    <row r="24" spans="1:6" ht="15" customHeight="1" outlineLevel="2">
      <c r="A24" s="352"/>
      <c r="B24" s="472"/>
      <c r="C24" s="179" t="str">
        <f>'[4]расчет по услугам'!$AI35</f>
        <v>Пластиковая папка</v>
      </c>
      <c r="D24" s="180" t="str">
        <f>'[17]расчет по услугам'!CF44</f>
        <v>шт</v>
      </c>
      <c r="E24" s="461">
        <f>'[4]расчет по услугам'!$AN35</f>
        <v>0.15957446808510639</v>
      </c>
      <c r="F24" s="514"/>
    </row>
    <row r="25" spans="1:6" ht="18" customHeight="1" outlineLevel="2">
      <c r="A25" s="352"/>
      <c r="B25" s="472"/>
      <c r="C25" s="179" t="str">
        <f>'[4]расчет по услугам'!$AI36</f>
        <v>Скотч</v>
      </c>
      <c r="D25" s="180" t="s">
        <v>52</v>
      </c>
      <c r="E25" s="461">
        <f>'[4]расчет по услугам'!$AN36</f>
        <v>0.15957446808510639</v>
      </c>
      <c r="F25" s="514"/>
    </row>
    <row r="26" spans="1:6" ht="15" customHeight="1" outlineLevel="2">
      <c r="A26" s="352"/>
      <c r="B26" s="472"/>
      <c r="C26" s="179" t="str">
        <f>'[4]расчет по услугам'!$AI37</f>
        <v>Ножницы</v>
      </c>
      <c r="D26" s="180" t="s">
        <v>52</v>
      </c>
      <c r="E26" s="461">
        <f>'[4]расчет по услугам'!$AN37</f>
        <v>5.3191489361702128E-2</v>
      </c>
      <c r="F26" s="514"/>
    </row>
    <row r="27" spans="1:6" ht="15" customHeight="1" outlineLevel="2">
      <c r="A27" s="352"/>
      <c r="B27" s="472"/>
      <c r="C27" s="179" t="str">
        <f>'[4]расчет по услугам'!$AI38</f>
        <v>Набор фломастеров</v>
      </c>
      <c r="D27" s="180" t="s">
        <v>52</v>
      </c>
      <c r="E27" s="461">
        <f>'[4]расчет по услугам'!$AN38</f>
        <v>0.15957446808510639</v>
      </c>
      <c r="F27" s="514"/>
    </row>
    <row r="28" spans="1:6" ht="16.5" customHeight="1" outlineLevel="2">
      <c r="A28" s="352"/>
      <c r="B28" s="472"/>
      <c r="C28" s="179" t="str">
        <f>'[4]расчет по услугам'!$AI39</f>
        <v>Набор файлов</v>
      </c>
      <c r="D28" s="180" t="str">
        <f>'[17]расчет по услугам'!CF48</f>
        <v>шт</v>
      </c>
      <c r="E28" s="461">
        <f>'[4]расчет по услугам'!$AN39</f>
        <v>0.10638297872340426</v>
      </c>
      <c r="F28" s="514"/>
    </row>
    <row r="29" spans="1:6" ht="15" customHeight="1" outlineLevel="2">
      <c r="A29" s="352"/>
      <c r="B29" s="472"/>
      <c r="C29" s="179" t="str">
        <f>'[4]расчет по услугам'!$AI40</f>
        <v>Клей канцелярский</v>
      </c>
      <c r="D29" s="180" t="str">
        <f>'[17]расчет по услугам'!CF49</f>
        <v>шт</v>
      </c>
      <c r="E29" s="461">
        <f>'[4]расчет по услугам'!$AN40</f>
        <v>0.21276595744680851</v>
      </c>
      <c r="F29" s="514"/>
    </row>
    <row r="30" spans="1:6" ht="16.5" customHeight="1" outlineLevel="2">
      <c r="A30" s="352"/>
      <c r="B30" s="472"/>
      <c r="C30" s="179" t="str">
        <f>'[4]расчет по услугам'!$AI41</f>
        <v>Материалы для занятий</v>
      </c>
      <c r="D30" s="180" t="str">
        <f>'[17]расчет по услугам'!CF50</f>
        <v>шт</v>
      </c>
      <c r="E30" s="461">
        <f>'[4]расчет по услугам'!$AN41</f>
        <v>0.10638297872340426</v>
      </c>
      <c r="F30" s="514"/>
    </row>
    <row r="31" spans="1:6" ht="15" customHeight="1" outlineLevel="2">
      <c r="A31" s="352"/>
      <c r="B31" s="472"/>
      <c r="C31" s="179" t="str">
        <f>'[4]расчет по услугам'!$AI42</f>
        <v>картридж</v>
      </c>
      <c r="D31" s="180" t="str">
        <f>'[17]расчет по услугам'!CF51</f>
        <v>шт</v>
      </c>
      <c r="E31" s="461">
        <f>'[4]расчет по услугам'!$AN42</f>
        <v>0.10638297872340426</v>
      </c>
      <c r="F31" s="514"/>
    </row>
    <row r="32" spans="1:6" ht="15" customHeight="1" outlineLevel="2">
      <c r="A32" s="352"/>
      <c r="B32" s="472"/>
      <c r="C32" s="179" t="str">
        <f>'[4]расчет по услугам'!$AI43</f>
        <v>тонер</v>
      </c>
      <c r="D32" s="180" t="s">
        <v>52</v>
      </c>
      <c r="E32" s="461">
        <f>'[4]расчет по услугам'!$AN43</f>
        <v>0.10638297872340426</v>
      </c>
      <c r="F32" s="514"/>
    </row>
    <row r="33" spans="1:6" ht="15" customHeight="1" outlineLevel="2">
      <c r="A33" s="352"/>
      <c r="B33" s="472"/>
      <c r="C33" s="179" t="str">
        <f>'[4]расчет по услугам'!$AI44</f>
        <v>Материалы для уроков ОБЖ</v>
      </c>
      <c r="D33" s="180" t="str">
        <f>'[17]расчет по услугам'!CF53</f>
        <v>шт</v>
      </c>
      <c r="E33" s="461">
        <f>'[4]расчет по услугам'!$AN44</f>
        <v>0.10638297872340426</v>
      </c>
      <c r="F33" s="514"/>
    </row>
    <row r="34" spans="1:6" ht="15" customHeight="1" outlineLevel="2">
      <c r="A34" s="352"/>
      <c r="B34" s="472"/>
      <c r="C34" s="179" t="str">
        <f>'[4]расчет по услугам'!$AI45</f>
        <v>Доска маркерная</v>
      </c>
      <c r="D34" s="180" t="str">
        <f>'[17]расчет по услугам'!CF54</f>
        <v>шт</v>
      </c>
      <c r="E34" s="461">
        <f>'[4]расчет по услугам'!$AN45</f>
        <v>5.3191489361702128E-2</v>
      </c>
      <c r="F34" s="514"/>
    </row>
    <row r="35" spans="1:6" ht="12.75" customHeight="1" outlineLevel="2">
      <c r="A35" s="352"/>
      <c r="B35" s="472"/>
      <c r="C35" s="179" t="str">
        <f>'[4]расчет по услугам'!$AI46</f>
        <v>Мел</v>
      </c>
      <c r="D35" s="180" t="str">
        <f>'[17]расчет по услугам'!CF55</f>
        <v>шт</v>
      </c>
      <c r="E35" s="461">
        <f>'[4]расчет по услугам'!$AN46</f>
        <v>0.10638297872340426</v>
      </c>
      <c r="F35" s="514"/>
    </row>
    <row r="36" spans="1:6" ht="31.5" customHeight="1">
      <c r="A36" s="352"/>
      <c r="B36" s="472"/>
      <c r="C36" s="462" t="s">
        <v>53</v>
      </c>
      <c r="D36" s="462"/>
      <c r="E36" s="462"/>
      <c r="F36" s="462"/>
    </row>
    <row r="37" spans="1:6" ht="16.5" customHeight="1" outlineLevel="2">
      <c r="A37" s="352"/>
      <c r="B37" s="472"/>
      <c r="C37" s="189" t="str">
        <f>'[4]расчет по услугам'!$AI58</f>
        <v>медосмотр педработников</v>
      </c>
      <c r="D37" s="341" t="s">
        <v>85</v>
      </c>
      <c r="E37" s="522">
        <f>'[4]расчет по услугам'!$AN58</f>
        <v>2.2075055187637969E-3</v>
      </c>
      <c r="F37" s="522"/>
    </row>
    <row r="38" spans="1:6" ht="15" customHeight="1" outlineLevel="2">
      <c r="A38" s="352"/>
      <c r="B38" s="472"/>
      <c r="C38" s="189" t="str">
        <f>'[4]расчет по услугам'!$AI59</f>
        <v>ремонт и обслуживание оргтехники</v>
      </c>
      <c r="D38" s="341" t="s">
        <v>85</v>
      </c>
      <c r="E38" s="522">
        <f>'[4]расчет по услугам'!$AN59</f>
        <v>0</v>
      </c>
      <c r="F38" s="522"/>
    </row>
    <row r="39" spans="1:6" ht="15.75" customHeight="1" outlineLevel="2">
      <c r="A39" s="352"/>
      <c r="B39" s="472"/>
      <c r="C39" s="189" t="str">
        <f>'[4]расчет по услугам'!$AI60</f>
        <v>Интернет (компьютерный класс)</v>
      </c>
      <c r="D39" s="191" t="s">
        <v>85</v>
      </c>
      <c r="E39" s="522">
        <f>'[4]расчет по услугам'!$AN60</f>
        <v>2.5062656641604009E-3</v>
      </c>
      <c r="F39" s="522"/>
    </row>
    <row r="40" spans="1:6" ht="18" customHeight="1" outlineLevel="2">
      <c r="A40" s="352"/>
      <c r="B40" s="472"/>
      <c r="C40" s="189" t="str">
        <f>'[4]расчет по услугам'!$AI61</f>
        <v>командировочные расходы педработников</v>
      </c>
      <c r="D40" s="341" t="s">
        <v>85</v>
      </c>
      <c r="E40" s="522">
        <f>'[4]расчет по услугам'!$AN61</f>
        <v>2.2075055187637969E-3</v>
      </c>
      <c r="F40" s="522"/>
    </row>
    <row r="41" spans="1:6" ht="15" customHeight="1" outlineLevel="2">
      <c r="A41" s="352"/>
      <c r="B41" s="472"/>
      <c r="C41" s="189" t="str">
        <f>'[4]расчет по услугам'!$AI62</f>
        <v>Питание участников мероприятий (олимпиады, конкурсы)</v>
      </c>
      <c r="D41" s="341" t="s">
        <v>85</v>
      </c>
      <c r="E41" s="522">
        <f>'[4]расчет по услугам'!$AN62</f>
        <v>0</v>
      </c>
      <c r="F41" s="522"/>
    </row>
    <row r="42" spans="1:6" ht="15" customHeight="1" outlineLevel="2">
      <c r="A42" s="352"/>
      <c r="B42" s="472"/>
      <c r="C42" s="189" t="str">
        <f>'[4]расчет по услугам'!$AI63</f>
        <v>Участие воспитанников в различных мероприятиях за пределами района (проезд, проживание, питание)</v>
      </c>
      <c r="D42" s="341" t="s">
        <v>85</v>
      </c>
      <c r="E42" s="522">
        <f>'[4]расчет по услугам'!$AN63</f>
        <v>0</v>
      </c>
      <c r="F42" s="522"/>
    </row>
    <row r="43" spans="1:6" ht="15" customHeight="1" outlineLevel="2">
      <c r="A43" s="352"/>
      <c r="B43" s="472"/>
      <c r="C43" s="189" t="str">
        <f>'[4]расчет по услугам'!$AI64</f>
        <v>Награждение участников мероприятий</v>
      </c>
      <c r="D43" s="341" t="s">
        <v>85</v>
      </c>
      <c r="E43" s="522">
        <f>'[4]расчет по услугам'!$AN64</f>
        <v>0</v>
      </c>
      <c r="F43" s="522"/>
    </row>
    <row r="44" spans="1:6" ht="15" customHeight="1">
      <c r="A44" s="352"/>
      <c r="B44" s="472"/>
      <c r="C44" s="430" t="s">
        <v>60</v>
      </c>
      <c r="D44" s="430"/>
      <c r="E44" s="430"/>
      <c r="F44" s="430"/>
    </row>
    <row r="45" spans="1:6" ht="15.75" customHeight="1">
      <c r="A45" s="352"/>
      <c r="B45" s="472"/>
      <c r="C45" s="182" t="str">
        <f>'[4]расчет по услугам'!$AI70</f>
        <v>Электроэнергия 1</v>
      </c>
      <c r="D45" s="195" t="s">
        <v>110</v>
      </c>
      <c r="E45" s="464">
        <f>'[4]расчет по услугам'!$AN70</f>
        <v>123.71046593541203</v>
      </c>
      <c r="F45" s="464"/>
    </row>
    <row r="46" spans="1:6" ht="15.75" customHeight="1">
      <c r="A46" s="352"/>
      <c r="B46" s="472"/>
      <c r="C46" s="182" t="str">
        <f>'[4]расчет по услугам'!$AI71</f>
        <v>Теплоэнергия</v>
      </c>
      <c r="D46" s="195" t="s">
        <v>63</v>
      </c>
      <c r="E46" s="464">
        <f>'[4]расчет по услугам'!$AN71</f>
        <v>1.7608930980044546</v>
      </c>
      <c r="F46" s="464"/>
    </row>
    <row r="47" spans="1:6" ht="15.75" customHeight="1">
      <c r="A47" s="352"/>
      <c r="B47" s="472"/>
      <c r="C47" s="182" t="str">
        <f>'[4]расчет по услугам'!$AI72</f>
        <v>Водоснабжение</v>
      </c>
      <c r="D47" s="195" t="s">
        <v>111</v>
      </c>
      <c r="E47" s="464">
        <f>'[4]расчет по услугам'!$AN72</f>
        <v>4.0918596580178175</v>
      </c>
      <c r="F47" s="464"/>
    </row>
    <row r="48" spans="1:6" ht="16.5" customHeight="1">
      <c r="A48" s="352"/>
      <c r="B48" s="472"/>
      <c r="C48" s="182" t="str">
        <f>'[4]расчет по услугам'!$AI73</f>
        <v>ТКО</v>
      </c>
      <c r="D48" s="195" t="s">
        <v>111</v>
      </c>
      <c r="E48" s="464">
        <f>'[4]расчет по услугам'!$AN73</f>
        <v>5.3452115812917603E-2</v>
      </c>
      <c r="F48" s="464"/>
    </row>
    <row r="49" spans="1:6" ht="17.25" customHeight="1">
      <c r="A49" s="352"/>
      <c r="B49" s="472"/>
      <c r="C49" s="182" t="str">
        <f>'[4]расчет по услугам'!$AI74</f>
        <v>Водоотведение</v>
      </c>
      <c r="D49" s="195" t="s">
        <v>194</v>
      </c>
      <c r="E49" s="464">
        <f>'[4]расчет по услугам'!$AN74</f>
        <v>4.0918596580178175</v>
      </c>
      <c r="F49" s="464"/>
    </row>
    <row r="50" spans="1:6" ht="36" customHeight="1">
      <c r="A50" s="352"/>
      <c r="B50" s="472"/>
      <c r="C50" s="462" t="s">
        <v>112</v>
      </c>
      <c r="D50" s="462"/>
      <c r="E50" s="462"/>
      <c r="F50" s="462"/>
    </row>
    <row r="51" spans="1:6" ht="45">
      <c r="A51" s="352"/>
      <c r="B51" s="472"/>
      <c r="C51" s="179" t="str">
        <f>'[4]расчет по услугам'!$AI77</f>
        <v>Техническое обслуживание и регламентно-профилактический ремонт систем охранно-пожарной сигнализации</v>
      </c>
      <c r="D51" s="191" t="s">
        <v>85</v>
      </c>
      <c r="E51" s="461">
        <f>'[4]расчет по услугам'!$AN77</f>
        <v>2.0746887966804979E-3</v>
      </c>
      <c r="F51" s="461"/>
    </row>
    <row r="52" spans="1:6" ht="15.75" customHeight="1">
      <c r="A52" s="352"/>
      <c r="B52" s="472"/>
      <c r="C52" s="179" t="str">
        <f>'[4]расчет по услугам'!$AI78</f>
        <v>Проведение текущего ремонта</v>
      </c>
      <c r="D52" s="191" t="s">
        <v>85</v>
      </c>
      <c r="E52" s="461">
        <f>'[4]расчет по услугам'!$AN78</f>
        <v>2.0746887966804979E-3</v>
      </c>
      <c r="F52" s="461"/>
    </row>
    <row r="53" spans="1:6" ht="15.75" customHeight="1">
      <c r="A53" s="352"/>
      <c r="B53" s="472"/>
      <c r="C53" s="179" t="str">
        <f>'[4]расчет по услугам'!$AI79</f>
        <v>Поверка тепловодосчетчиков</v>
      </c>
      <c r="D53" s="191" t="s">
        <v>85</v>
      </c>
      <c r="E53" s="461">
        <f>'[4]расчет по услугам'!$AN79</f>
        <v>2.0746887966804979E-3</v>
      </c>
      <c r="F53" s="461"/>
    </row>
    <row r="54" spans="1:6" ht="26.25" customHeight="1">
      <c r="A54" s="352"/>
      <c r="B54" s="472"/>
      <c r="C54" s="179" t="str">
        <f>'[4]расчет по услугам'!$AI80</f>
        <v>Годовое техобслуживание узлов учета тепло-водоснабжения (ООО Теплоучет)</v>
      </c>
      <c r="D54" s="191" t="s">
        <v>85</v>
      </c>
      <c r="E54" s="461">
        <f>'[4]расчет по услугам'!$AN80</f>
        <v>2.0746887966804979E-3</v>
      </c>
      <c r="F54" s="461"/>
    </row>
    <row r="55" spans="1:6" ht="15.75" customHeight="1">
      <c r="A55" s="352"/>
      <c r="B55" s="472"/>
      <c r="C55" s="179" t="str">
        <f>'[4]расчет по услугам'!$AI81</f>
        <v>Обслуживание тревожной кнопки</v>
      </c>
      <c r="D55" s="191" t="s">
        <v>85</v>
      </c>
      <c r="E55" s="461">
        <f>'[4]расчет по услугам'!$AN81</f>
        <v>2.0746887966804979E-3</v>
      </c>
      <c r="F55" s="461"/>
    </row>
    <row r="56" spans="1:6" ht="14.25" customHeight="1">
      <c r="A56" s="352"/>
      <c r="B56" s="472"/>
      <c r="C56" s="179" t="str">
        <f>'[4]расчет по услугам'!$AI82</f>
        <v>Уборка территории от снега</v>
      </c>
      <c r="D56" s="191" t="s">
        <v>85</v>
      </c>
      <c r="E56" s="461">
        <f>'[4]расчет по услугам'!$AN82</f>
        <v>2.0746887966804979E-3</v>
      </c>
      <c r="F56" s="461"/>
    </row>
    <row r="57" spans="1:6" ht="18" customHeight="1">
      <c r="A57" s="352"/>
      <c r="B57" s="472"/>
      <c r="C57" s="179" t="str">
        <f>'[4]расчет по услугам'!$AI83</f>
        <v>Вывоз ТБО</v>
      </c>
      <c r="D57" s="341" t="s">
        <v>85</v>
      </c>
      <c r="E57" s="461">
        <f>'[4]расчет по услугам'!$AN83</f>
        <v>2.0746887966804979E-3</v>
      </c>
      <c r="F57" s="461"/>
    </row>
    <row r="58" spans="1:6" ht="18" customHeight="1">
      <c r="A58" s="352"/>
      <c r="B58" s="472"/>
      <c r="C58" s="179" t="str">
        <f>'[4]расчет по услугам'!$AI84</f>
        <v>Дератизация и дезинфекция</v>
      </c>
      <c r="D58" s="341" t="s">
        <v>85</v>
      </c>
      <c r="E58" s="461">
        <f>'[4]расчет по услугам'!$AN84</f>
        <v>2.0746887966804979E-3</v>
      </c>
      <c r="F58" s="461"/>
    </row>
    <row r="59" spans="1:6" ht="65.25" customHeight="1">
      <c r="A59" s="352"/>
      <c r="B59" s="472"/>
      <c r="C59" s="179" t="str">
        <f>'[4]расчет по услугам'!$AI85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59" s="341" t="s">
        <v>85</v>
      </c>
      <c r="E59" s="461">
        <f>'[4]расчет по услугам'!$AN85</f>
        <v>2.0746887966804979E-3</v>
      </c>
      <c r="F59" s="461"/>
    </row>
    <row r="60" spans="1:6" ht="18" customHeight="1">
      <c r="A60" s="352"/>
      <c r="B60" s="472"/>
      <c r="C60" s="179" t="str">
        <f>'[4]расчет по услугам'!$AI86</f>
        <v>Обслуживание охранной сигнализации</v>
      </c>
      <c r="D60" s="341" t="s">
        <v>85</v>
      </c>
      <c r="E60" s="461">
        <f>'[4]расчет по услугам'!$AN86</f>
        <v>2.0746887966804979E-3</v>
      </c>
      <c r="F60" s="461"/>
    </row>
    <row r="61" spans="1:6" ht="30" customHeight="1">
      <c r="A61" s="352"/>
      <c r="B61" s="472"/>
      <c r="C61" s="373" t="s">
        <v>68</v>
      </c>
      <c r="D61" s="373"/>
      <c r="E61" s="373"/>
      <c r="F61" s="373"/>
    </row>
    <row r="62" spans="1:6" ht="16.5" customHeight="1">
      <c r="A62" s="352"/>
      <c r="B62" s="472"/>
      <c r="C62" s="200"/>
      <c r="D62" s="200"/>
      <c r="E62" s="614"/>
      <c r="F62" s="615"/>
    </row>
    <row r="63" spans="1:6" s="45" customFormat="1" ht="15.75" customHeight="1">
      <c r="A63" s="352"/>
      <c r="B63" s="472"/>
      <c r="C63" s="462" t="s">
        <v>69</v>
      </c>
      <c r="D63" s="462"/>
      <c r="E63" s="462"/>
      <c r="F63" s="462"/>
    </row>
    <row r="64" spans="1:6" ht="18" customHeight="1">
      <c r="A64" s="352"/>
      <c r="B64" s="472"/>
      <c r="C64" s="179" t="str">
        <f>'[4]расчет по услугам'!$AI94</f>
        <v>Абонентская связь</v>
      </c>
      <c r="D64" s="341" t="s">
        <v>85</v>
      </c>
      <c r="E64" s="461">
        <f>'[4]расчет по услугам'!$AN94</f>
        <v>2.5062656641604009E-3</v>
      </c>
      <c r="F64" s="461"/>
    </row>
    <row r="65" spans="1:6">
      <c r="A65" s="352"/>
      <c r="B65" s="472"/>
      <c r="C65" s="179">
        <f>'[4]расчет по услугам'!$AI95</f>
        <v>0</v>
      </c>
      <c r="D65" s="341" t="s">
        <v>85</v>
      </c>
      <c r="E65" s="461">
        <f>'[4]расчет по услугам'!$AN95</f>
        <v>0</v>
      </c>
      <c r="F65" s="461"/>
    </row>
    <row r="66" spans="1:6">
      <c r="A66" s="352"/>
      <c r="B66" s="472"/>
      <c r="C66" s="179">
        <f>'[4]расчет по услугам'!$AI96</f>
        <v>0</v>
      </c>
      <c r="D66" s="191" t="s">
        <v>85</v>
      </c>
      <c r="E66" s="461">
        <f>'[4]расчет по услугам'!$AN96</f>
        <v>0</v>
      </c>
      <c r="F66" s="461"/>
    </row>
    <row r="67" spans="1:6" ht="16.5" customHeight="1">
      <c r="A67" s="352"/>
      <c r="B67" s="472"/>
      <c r="C67" s="179" t="str">
        <f>'[4]расчет по услугам'!$AI97</f>
        <v>Иные услуги связи</v>
      </c>
      <c r="D67" s="191" t="s">
        <v>85</v>
      </c>
      <c r="E67" s="461">
        <f>'[4]расчет по услугам'!$AN97</f>
        <v>2.5062656641604009E-3</v>
      </c>
      <c r="F67" s="461"/>
    </row>
    <row r="68" spans="1:6" s="45" customFormat="1" ht="17.25" customHeight="1">
      <c r="A68" s="352"/>
      <c r="B68" s="472"/>
      <c r="C68" s="462" t="s">
        <v>72</v>
      </c>
      <c r="D68" s="462"/>
      <c r="E68" s="462"/>
      <c r="F68" s="462"/>
    </row>
    <row r="69" spans="1:6" s="45" customFormat="1" ht="33" customHeight="1">
      <c r="A69" s="352"/>
      <c r="B69" s="472"/>
      <c r="C69" s="632" t="str">
        <f>'[4]расчет по услугам'!$AI100</f>
        <v>Оплата грузовых перевозок по доставке грузов</v>
      </c>
      <c r="D69" s="632" t="str">
        <f>'[4]расчет по услугам'!$AJ100</f>
        <v>количество разовых услуг, ед.</v>
      </c>
      <c r="E69" s="630">
        <f>'[4]расчет по услугам'!$AN100</f>
        <v>6.8807339449541288E-3</v>
      </c>
      <c r="F69" s="631"/>
    </row>
    <row r="70" spans="1:6" s="45" customFormat="1" ht="34.5" customHeight="1">
      <c r="A70" s="352"/>
      <c r="B70" s="472"/>
      <c r="C70" s="632" t="str">
        <f>'[4]расчет по услугам'!$AI101</f>
        <v>прочие транспортные расходы (сдача отчетов, доставка документоов)</v>
      </c>
      <c r="D70" s="632" t="str">
        <f>'[4]расчет по услугам'!$AJ101</f>
        <v>сумма в год</v>
      </c>
      <c r="E70" s="630">
        <f>'[4]расчет по услугам'!$AN101</f>
        <v>2.2935779816513763E-3</v>
      </c>
      <c r="F70" s="631"/>
    </row>
    <row r="71" spans="1:6" s="45" customFormat="1" ht="36" customHeight="1">
      <c r="A71" s="352"/>
      <c r="B71" s="472"/>
      <c r="C71" s="632" t="str">
        <f>'[4]расчет по услугам'!$AI102</f>
        <v>Обеспечение доставки учащихся для проведения ЕГЭ</v>
      </c>
      <c r="D71" s="632" t="str">
        <f>'[4]расчет по услугам'!$AJ102</f>
        <v>сумма в год</v>
      </c>
      <c r="E71" s="630">
        <f>'[4]расчет по услугам'!$AN102</f>
        <v>0</v>
      </c>
      <c r="F71" s="631"/>
    </row>
    <row r="72" spans="1:6" ht="35.25" customHeight="1">
      <c r="A72" s="352"/>
      <c r="B72" s="472"/>
      <c r="C72" s="463" t="s">
        <v>75</v>
      </c>
      <c r="D72" s="463"/>
      <c r="E72" s="463"/>
      <c r="F72" s="463"/>
    </row>
    <row r="73" spans="1:6" ht="15.75">
      <c r="A73" s="352"/>
      <c r="B73" s="472"/>
      <c r="C73" s="207" t="str">
        <f>'[4]расчет по услугам'!$AI105</f>
        <v>Директор</v>
      </c>
      <c r="D73" s="208" t="s">
        <v>83</v>
      </c>
      <c r="E73" s="461">
        <f>'[4]расчет по услугам'!$AN105</f>
        <v>2.05761316872428E-3</v>
      </c>
      <c r="F73" s="461"/>
    </row>
    <row r="74" spans="1:6" ht="15.75">
      <c r="A74" s="352"/>
      <c r="B74" s="472"/>
      <c r="C74" s="207" t="str">
        <f>'[4]расчет по услугам'!$AI106</f>
        <v>Зам.директора</v>
      </c>
      <c r="D74" s="208" t="s">
        <v>83</v>
      </c>
      <c r="E74" s="461">
        <f>'[4]расчет по услугам'!$AN106</f>
        <v>7.2016460905349787E-3</v>
      </c>
      <c r="F74" s="461"/>
    </row>
    <row r="75" spans="1:6" ht="15.75">
      <c r="A75" s="352"/>
      <c r="B75" s="472"/>
      <c r="C75" s="207" t="str">
        <f>'[4]расчет по услугам'!$AI107</f>
        <v>Секретарь учебной части</v>
      </c>
      <c r="D75" s="208" t="s">
        <v>83</v>
      </c>
      <c r="E75" s="461">
        <f>'[4]расчет по услугам'!$AN107</f>
        <v>2.05761316872428E-3</v>
      </c>
      <c r="F75" s="461"/>
    </row>
    <row r="76" spans="1:6" ht="15.75">
      <c r="A76" s="352"/>
      <c r="B76" s="472"/>
      <c r="C76" s="207" t="str">
        <f>'[4]расчет по услугам'!$AI108</f>
        <v>Лаборант</v>
      </c>
      <c r="D76" s="208" t="s">
        <v>83</v>
      </c>
      <c r="E76" s="461">
        <f>'[4]расчет по услугам'!$AN108</f>
        <v>1.2531328320802004E-3</v>
      </c>
      <c r="F76" s="461"/>
    </row>
    <row r="77" spans="1:6" ht="15.75">
      <c r="A77" s="352"/>
      <c r="B77" s="472"/>
      <c r="C77" s="207" t="str">
        <f>'[4]расчет по услугам'!$AI109</f>
        <v>Заведующий библиотекой</v>
      </c>
      <c r="D77" s="208" t="s">
        <v>83</v>
      </c>
      <c r="E77" s="461">
        <f>'[4]расчет по услугам'!$AN109</f>
        <v>2.5062656641604009E-3</v>
      </c>
      <c r="F77" s="461"/>
    </row>
    <row r="78" spans="1:6" ht="15.75" customHeight="1">
      <c r="A78" s="352"/>
      <c r="B78" s="472"/>
      <c r="C78" s="207" t="str">
        <f>'[4]расчет по услугам'!$AI110</f>
        <v>Рабочий по обслуживанию и ремонту зданий</v>
      </c>
      <c r="D78" s="208" t="s">
        <v>83</v>
      </c>
      <c r="E78" s="461">
        <f>'[4]расчет по услугам'!$AN110</f>
        <v>4.4543429844097994E-3</v>
      </c>
      <c r="F78" s="461"/>
    </row>
    <row r="79" spans="1:6" ht="15.75">
      <c r="A79" s="352"/>
      <c r="B79" s="472"/>
      <c r="C79" s="207" t="str">
        <f>'[4]расчет по услугам'!$AI111</f>
        <v>Техник-программист</v>
      </c>
      <c r="D79" s="208" t="s">
        <v>83</v>
      </c>
      <c r="E79" s="461">
        <f>'[4]расчет по услугам'!$AN111</f>
        <v>2.2271714922048997E-3</v>
      </c>
      <c r="F79" s="461"/>
    </row>
    <row r="80" spans="1:6" s="6" customFormat="1" ht="15.75">
      <c r="A80" s="352"/>
      <c r="B80" s="472"/>
      <c r="C80" s="207" t="str">
        <f>'[4]расчет по услугам'!$AI112</f>
        <v>Сторож</v>
      </c>
      <c r="D80" s="208" t="s">
        <v>83</v>
      </c>
      <c r="E80" s="461">
        <f>'[4]расчет по услугам'!$AN112</f>
        <v>6.6815144766147003E-3</v>
      </c>
      <c r="F80" s="461"/>
    </row>
    <row r="81" spans="1:6" s="6" customFormat="1" ht="15.75">
      <c r="A81" s="352"/>
      <c r="B81" s="472"/>
      <c r="C81" s="207" t="str">
        <f>'[4]расчет по услугам'!$AI113</f>
        <v>Дворник</v>
      </c>
      <c r="D81" s="208" t="s">
        <v>83</v>
      </c>
      <c r="E81" s="461">
        <f>'[4]расчет по услугам'!$AN113</f>
        <v>4.4543429844097994E-3</v>
      </c>
      <c r="F81" s="461"/>
    </row>
    <row r="82" spans="1:6" s="6" customFormat="1" ht="15.75">
      <c r="A82" s="352"/>
      <c r="B82" s="472"/>
      <c r="C82" s="207" t="str">
        <f>'[4]расчет по услугам'!$AI114</f>
        <v>Вахтер</v>
      </c>
      <c r="D82" s="208" t="s">
        <v>83</v>
      </c>
      <c r="E82" s="461">
        <f>'[4]расчет по услугам'!$AN114</f>
        <v>4.4543429844097994E-3</v>
      </c>
      <c r="F82" s="461"/>
    </row>
    <row r="83" spans="1:6" ht="15.75">
      <c r="A83" s="352"/>
      <c r="B83" s="472"/>
      <c r="C83" s="207" t="str">
        <f>'[4]расчет по услугам'!$AI115</f>
        <v>Уборщик</v>
      </c>
      <c r="D83" s="208" t="s">
        <v>83</v>
      </c>
      <c r="E83" s="461">
        <f>'[4]расчет по услугам'!$AN115</f>
        <v>2.4498886414253896E-2</v>
      </c>
      <c r="F83" s="461"/>
    </row>
    <row r="84" spans="1:6" s="45" customFormat="1" ht="14.25" customHeight="1">
      <c r="A84" s="352"/>
      <c r="B84" s="472"/>
      <c r="C84" s="462" t="s">
        <v>77</v>
      </c>
      <c r="D84" s="462"/>
      <c r="E84" s="462"/>
      <c r="F84" s="462"/>
    </row>
    <row r="85" spans="1:6" ht="18" customHeight="1">
      <c r="A85" s="352"/>
      <c r="B85" s="472"/>
      <c r="C85" s="179" t="str">
        <f>'[4]расчет по услугам'!$AI119</f>
        <v>Медикаменты</v>
      </c>
      <c r="D85" s="191" t="s">
        <v>85</v>
      </c>
      <c r="E85" s="461">
        <f>'[4]расчет по услугам'!$AN119</f>
        <v>2.2271714922048997E-3</v>
      </c>
      <c r="F85" s="461"/>
    </row>
    <row r="86" spans="1:6" ht="18" customHeight="1">
      <c r="A86" s="352"/>
      <c r="B86" s="472"/>
      <c r="C86" s="179" t="str">
        <f>'[4]расчет по услугам'!$AI120</f>
        <v>Услуги Семис</v>
      </c>
      <c r="D86" s="191" t="s">
        <v>85</v>
      </c>
      <c r="E86" s="461">
        <f>'[4]расчет по услугам'!$AN120</f>
        <v>2.2271714922048997E-3</v>
      </c>
      <c r="F86" s="461"/>
    </row>
    <row r="87" spans="1:6" ht="30" customHeight="1">
      <c r="A87" s="352"/>
      <c r="B87" s="472"/>
      <c r="C87" s="179" t="str">
        <f>'[4]расчет по услугам'!$AI121</f>
        <v>командировочные расходы административного персонала</v>
      </c>
      <c r="D87" s="191" t="s">
        <v>85</v>
      </c>
      <c r="E87" s="461">
        <f>'[4]расчет по услугам'!$AN121</f>
        <v>2.2271714922048997E-3</v>
      </c>
      <c r="F87" s="461"/>
    </row>
    <row r="88" spans="1:6" ht="18" customHeight="1">
      <c r="A88" s="352"/>
      <c r="B88" s="472"/>
      <c r="C88" s="179" t="str">
        <f>'[4]расчет по услугам'!$AI122</f>
        <v>Испытание диэлектрических бот и перчаток</v>
      </c>
      <c r="D88" s="191" t="s">
        <v>85</v>
      </c>
      <c r="E88" s="461">
        <f>'[4]расчет по услугам'!$AN122</f>
        <v>2.2271714922048997E-3</v>
      </c>
      <c r="F88" s="461"/>
    </row>
    <row r="89" spans="1:6" ht="18" customHeight="1">
      <c r="A89" s="352"/>
      <c r="B89" s="472"/>
      <c r="C89" s="179" t="str">
        <f>'[4]расчет по услугам'!$AI123</f>
        <v>Демеркуризация отработанных ламп</v>
      </c>
      <c r="D89" s="191" t="s">
        <v>85</v>
      </c>
      <c r="E89" s="461">
        <f>'[4]расчет по услугам'!$AN123</f>
        <v>2.2271714922048997E-3</v>
      </c>
      <c r="F89" s="461"/>
    </row>
    <row r="90" spans="1:6" ht="18.75" customHeight="1">
      <c r="A90" s="352"/>
      <c r="B90" s="472"/>
      <c r="C90" s="179" t="str">
        <f>'[4]расчет по услугам'!$AI124</f>
        <v>Аттестация условий оабочих мест</v>
      </c>
      <c r="D90" s="191" t="s">
        <v>85</v>
      </c>
      <c r="E90" s="461">
        <f>'[4]расчет по услугам'!$AN124</f>
        <v>2.2271714922048997E-3</v>
      </c>
      <c r="F90" s="461"/>
    </row>
    <row r="91" spans="1:6" ht="18" customHeight="1">
      <c r="A91" s="352"/>
      <c r="B91" s="472"/>
      <c r="C91" s="179" t="str">
        <f>'[4]расчет по услугам'!$AI125</f>
        <v>Инструментальный контроль качества</v>
      </c>
      <c r="D91" s="191" t="s">
        <v>85</v>
      </c>
      <c r="E91" s="461">
        <f>'[4]расчет по услугам'!$AN125</f>
        <v>2.2271714922048997E-3</v>
      </c>
      <c r="F91" s="461"/>
    </row>
    <row r="92" spans="1:6" ht="18" customHeight="1">
      <c r="A92" s="352"/>
      <c r="B92" s="472"/>
      <c r="C92" s="179" t="str">
        <f>'[4]расчет по услугам'!$AI126</f>
        <v>Замена технического паспорта</v>
      </c>
      <c r="D92" s="191" t="s">
        <v>85</v>
      </c>
      <c r="E92" s="461">
        <f>'[4]расчет по услугам'!$AN126</f>
        <v>2.2271714922048997E-3</v>
      </c>
      <c r="F92" s="461"/>
    </row>
    <row r="93" spans="1:6" ht="30" customHeight="1">
      <c r="A93" s="352"/>
      <c r="B93" s="472"/>
      <c r="C93" s="179" t="str">
        <f>'[4]расчет по услугам'!$AI127</f>
        <v>Экспертиза огнезащитной обработки строительных конструкций и текстильных материалов</v>
      </c>
      <c r="D93" s="191" t="s">
        <v>85</v>
      </c>
      <c r="E93" s="461">
        <f>'[4]расчет по услугам'!$AN127</f>
        <v>2.2271714922048997E-3</v>
      </c>
      <c r="F93" s="461"/>
    </row>
    <row r="94" spans="1:6" ht="18" customHeight="1">
      <c r="A94" s="352"/>
      <c r="B94" s="472"/>
      <c r="C94" s="179" t="str">
        <f>'[4]расчет по услугам'!$AI128</f>
        <v>Налоги, госпошлина</v>
      </c>
      <c r="D94" s="191" t="s">
        <v>85</v>
      </c>
      <c r="E94" s="461">
        <f>'[4]расчет по услугам'!$AN128</f>
        <v>2.2271714922048997E-3</v>
      </c>
      <c r="F94" s="461"/>
    </row>
    <row r="95" spans="1:6" ht="15" customHeight="1">
      <c r="A95" s="352"/>
      <c r="B95" s="472"/>
      <c r="C95" s="179" t="str">
        <f>'[4]расчет по услугам'!$AI129</f>
        <v>пособие по уходу за ребенком до 3-х лет</v>
      </c>
      <c r="D95" s="191" t="s">
        <v>85</v>
      </c>
      <c r="E95" s="461">
        <f>'[4]расчет по услугам'!$AN129</f>
        <v>2.5062656641604009E-3</v>
      </c>
      <c r="F95" s="461"/>
    </row>
    <row r="96" spans="1:6" ht="18" customHeight="1">
      <c r="A96" s="352"/>
      <c r="B96" s="472"/>
      <c r="C96" s="179" t="str">
        <f>'[4]расчет по услугам'!$AI130</f>
        <v>Медосмотр административного персонала</v>
      </c>
      <c r="D96" s="191" t="s">
        <v>85</v>
      </c>
      <c r="E96" s="461">
        <f>'[4]расчет по услугам'!$AN130</f>
        <v>2.2271714922048997E-3</v>
      </c>
      <c r="F96" s="461"/>
    </row>
    <row r="97" spans="1:6" ht="21.75" customHeight="1">
      <c r="A97" s="352"/>
      <c r="B97" s="472"/>
      <c r="C97" s="179" t="str">
        <f>'[4]расчет по услугам'!$AI131</f>
        <v>Прочие услуги</v>
      </c>
      <c r="D97" s="180" t="s">
        <v>85</v>
      </c>
      <c r="E97" s="461">
        <f>'[4]расчет по услугам'!$AN131</f>
        <v>2.2271714922048997E-3</v>
      </c>
      <c r="F97" s="461"/>
    </row>
    <row r="98" spans="1:6" s="306" customFormat="1" ht="15" customHeight="1">
      <c r="A98" s="352"/>
      <c r="B98" s="472"/>
      <c r="C98" s="179" t="str">
        <f>'[4]расчет по услугам'!$AI132</f>
        <v>Хоз.товары (дезинфицирующие, моющие средства)</v>
      </c>
      <c r="D98" s="303" t="s">
        <v>85</v>
      </c>
      <c r="E98" s="461">
        <f>'[4]расчет по услугам'!$AN132</f>
        <v>2.2271714922048997E-3</v>
      </c>
      <c r="F98" s="461"/>
    </row>
    <row r="99" spans="1:6" s="306" customFormat="1">
      <c r="A99" s="352"/>
      <c r="B99" s="472"/>
      <c r="C99" s="179" t="str">
        <f>'[4]расчет по услугам'!$AI133</f>
        <v>ГСМ</v>
      </c>
      <c r="D99" s="303" t="s">
        <v>85</v>
      </c>
      <c r="E99" s="461">
        <f>'[4]расчет по услугам'!$AN133</f>
        <v>2.2271714922048997E-3</v>
      </c>
      <c r="F99" s="461"/>
    </row>
    <row r="100" spans="1:6" s="306" customFormat="1">
      <c r="A100" s="352"/>
      <c r="B100" s="472"/>
      <c r="C100" s="179" t="str">
        <f>'[4]расчет по услугам'!$AI134</f>
        <v>Мягкий инвентарь  (постельное, подушки)</v>
      </c>
      <c r="D100" s="303" t="s">
        <v>85</v>
      </c>
      <c r="E100" s="461">
        <f>'[4]расчет по услугам'!$AN134</f>
        <v>2.2271714922048997E-3</v>
      </c>
      <c r="F100" s="461"/>
    </row>
    <row r="101" spans="1:6" s="306" customFormat="1">
      <c r="A101" s="352"/>
      <c r="B101" s="472"/>
      <c r="C101" s="179" t="str">
        <f>'[4]расчет по услугам'!$AI135</f>
        <v>Медосмотр обслуживающего персонала</v>
      </c>
      <c r="D101" s="303" t="s">
        <v>85</v>
      </c>
      <c r="E101" s="461">
        <f>'[4]расчет по услугам'!$AN135</f>
        <v>2.2271714922048997E-3</v>
      </c>
      <c r="F101" s="461"/>
    </row>
    <row r="102" spans="1:6" s="306" customFormat="1" ht="30" customHeight="1">
      <c r="A102" s="352"/>
      <c r="B102" s="472"/>
      <c r="C102" s="179" t="str">
        <f>'[4]расчет по услугам'!$AI136</f>
        <v>Обучение электро-теплотехнического персонала</v>
      </c>
      <c r="D102" s="303" t="s">
        <v>85</v>
      </c>
      <c r="E102" s="461">
        <f>'[4]расчет по услугам'!$AN136</f>
        <v>2.2271714922048997E-3</v>
      </c>
      <c r="F102" s="461"/>
    </row>
    <row r="103" spans="1:6" s="306" customFormat="1">
      <c r="A103" s="352"/>
      <c r="B103" s="472"/>
      <c r="C103" s="179" t="str">
        <f>'[4]расчет по услугам'!$AI137</f>
        <v>Услуги Центра гигины и эпидемиологии</v>
      </c>
      <c r="D103" s="303" t="s">
        <v>85</v>
      </c>
      <c r="E103" s="461">
        <f>'[4]расчет по услугам'!$AN137</f>
        <v>2.2271714922048997E-3</v>
      </c>
      <c r="F103" s="461"/>
    </row>
    <row r="104" spans="1:6" s="309" customFormat="1">
      <c r="A104" s="352"/>
      <c r="B104" s="472"/>
      <c r="C104" s="179" t="str">
        <f>'[4]расчет по услугам'!$AI138</f>
        <v>Строительные материалы</v>
      </c>
      <c r="D104" s="303" t="s">
        <v>85</v>
      </c>
      <c r="E104" s="461">
        <f>'[4]расчет по услугам'!$AN138</f>
        <v>2.2271714922048997E-3</v>
      </c>
      <c r="F104" s="461"/>
    </row>
    <row r="105" spans="1:6" s="309" customFormat="1" ht="30.75" customHeight="1">
      <c r="A105" s="352"/>
      <c r="B105" s="472"/>
      <c r="C105" s="179" t="str">
        <f>'[4]расчет по услугам'!$AI139</f>
        <v>Проведение испытаний устройст заземления и изоляции электросетей</v>
      </c>
      <c r="D105" s="303" t="s">
        <v>85</v>
      </c>
      <c r="E105" s="461">
        <f>'[4]расчет по услугам'!$AN139</f>
        <v>2.2271714922048997E-3</v>
      </c>
      <c r="F105" s="461"/>
    </row>
    <row r="106" spans="1:6" s="309" customFormat="1" ht="29.25" customHeight="1">
      <c r="A106" s="352"/>
      <c r="B106" s="472"/>
      <c r="C106" s="179" t="str">
        <f>'[4]расчет по услугам'!$AI140</f>
        <v>Обслуживание системы наружного видеонаблюдения</v>
      </c>
      <c r="D106" s="303" t="s">
        <v>85</v>
      </c>
      <c r="E106" s="461">
        <f>'[4]расчет по услугам'!$AN140</f>
        <v>2.2271714922048997E-3</v>
      </c>
      <c r="F106" s="461"/>
    </row>
    <row r="107" spans="1:6" s="306" customFormat="1">
      <c r="A107" s="352"/>
      <c r="B107" s="472"/>
      <c r="C107" s="179" t="str">
        <f>'[4]расчет по услугам'!$AI141</f>
        <v>Прочие материальные запасы</v>
      </c>
      <c r="D107" s="303" t="s">
        <v>85</v>
      </c>
      <c r="E107" s="461">
        <f>'[4]расчет по услугам'!$AN141</f>
        <v>0</v>
      </c>
      <c r="F107" s="461"/>
    </row>
    <row r="108" spans="1:6" ht="15" customHeight="1">
      <c r="A108" s="352"/>
      <c r="B108" s="472"/>
      <c r="C108" s="179" t="str">
        <f>'[4]расчет по услугам'!$AI142</f>
        <v>Организация питания воспитанников</v>
      </c>
      <c r="D108" s="180" t="s">
        <v>85</v>
      </c>
      <c r="E108" s="461">
        <f>'[4]расчет по услугам'!$AN142</f>
        <v>2.0746887966804979E-3</v>
      </c>
      <c r="F108" s="461"/>
    </row>
  </sheetData>
  <mergeCells count="110">
    <mergeCell ref="E106:F106"/>
    <mergeCell ref="E107:F107"/>
    <mergeCell ref="E108:F108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C84:F84"/>
    <mergeCell ref="E85:F85"/>
    <mergeCell ref="E86:F86"/>
    <mergeCell ref="E87:F87"/>
    <mergeCell ref="E82:F82"/>
    <mergeCell ref="E83:F83"/>
    <mergeCell ref="E76:F76"/>
    <mergeCell ref="E77:F77"/>
    <mergeCell ref="E78:F78"/>
    <mergeCell ref="E79:F79"/>
    <mergeCell ref="E80:F80"/>
    <mergeCell ref="E81:F81"/>
    <mergeCell ref="C72:F72"/>
    <mergeCell ref="E73:F73"/>
    <mergeCell ref="E74:F74"/>
    <mergeCell ref="E75:F75"/>
    <mergeCell ref="C68:F68"/>
    <mergeCell ref="E64:F64"/>
    <mergeCell ref="E65:F65"/>
    <mergeCell ref="E66:F66"/>
    <mergeCell ref="E67:F67"/>
    <mergeCell ref="E69:F69"/>
    <mergeCell ref="E70:F70"/>
    <mergeCell ref="E71:F71"/>
    <mergeCell ref="C63:F63"/>
    <mergeCell ref="C61:F61"/>
    <mergeCell ref="E62:F62"/>
    <mergeCell ref="E57:F57"/>
    <mergeCell ref="E45:F45"/>
    <mergeCell ref="E46:F46"/>
    <mergeCell ref="E47:F47"/>
    <mergeCell ref="E48:F48"/>
    <mergeCell ref="C44:F44"/>
    <mergeCell ref="E49:F49"/>
    <mergeCell ref="E53:F53"/>
    <mergeCell ref="E54:F54"/>
    <mergeCell ref="E55:F55"/>
    <mergeCell ref="E56:F56"/>
    <mergeCell ref="C50:F50"/>
    <mergeCell ref="E51:F51"/>
    <mergeCell ref="E52:F52"/>
    <mergeCell ref="E42:F42"/>
    <mergeCell ref="E43:F43"/>
    <mergeCell ref="E58:F58"/>
    <mergeCell ref="E59:F59"/>
    <mergeCell ref="E60:F60"/>
    <mergeCell ref="E39:F39"/>
    <mergeCell ref="E40:F40"/>
    <mergeCell ref="E41:F41"/>
    <mergeCell ref="E37:F37"/>
    <mergeCell ref="E38:F38"/>
    <mergeCell ref="C36:F36"/>
    <mergeCell ref="E35:F35"/>
    <mergeCell ref="E33:F33"/>
    <mergeCell ref="E34:F34"/>
    <mergeCell ref="E31:F31"/>
    <mergeCell ref="E32:F32"/>
    <mergeCell ref="E29:F29"/>
    <mergeCell ref="E30:F30"/>
    <mergeCell ref="E27:F27"/>
    <mergeCell ref="E28:F28"/>
    <mergeCell ref="E25:F25"/>
    <mergeCell ref="E26:F26"/>
    <mergeCell ref="E24:F24"/>
    <mergeCell ref="E21:F21"/>
    <mergeCell ref="E22:F22"/>
    <mergeCell ref="E20:F20"/>
    <mergeCell ref="E16:F16"/>
    <mergeCell ref="E17:F17"/>
    <mergeCell ref="E18:F18"/>
    <mergeCell ref="E19:F19"/>
    <mergeCell ref="E23:F23"/>
    <mergeCell ref="C15:F15"/>
    <mergeCell ref="E9:F9"/>
    <mergeCell ref="E10:F10"/>
    <mergeCell ref="E11:F11"/>
    <mergeCell ref="E12:F12"/>
    <mergeCell ref="E14:F14"/>
    <mergeCell ref="E6:F6"/>
    <mergeCell ref="E7:F7"/>
    <mergeCell ref="E8:F8"/>
    <mergeCell ref="E13:F13"/>
    <mergeCell ref="A3:A108"/>
    <mergeCell ref="B3:B108"/>
    <mergeCell ref="C3:F3"/>
    <mergeCell ref="E4:F4"/>
    <mergeCell ref="E1:F1"/>
    <mergeCell ref="E5:F5"/>
    <mergeCell ref="E2:F2"/>
  </mergeCells>
  <pageMargins left="0.78740157480314965" right="0.59055118110236227" top="0.39370078740157483" bottom="0.39370078740157483" header="0.31496062992125984" footer="0.31496062992125984"/>
  <pageSetup paperSize="9" scale="60" fitToHeight="0" orientation="portrait" r:id="rId1"/>
  <rowBreaks count="1" manualBreakCount="1">
    <brk id="54" max="44" man="1"/>
  </rowBreaks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BK107"/>
  <sheetViews>
    <sheetView view="pageBreakPreview" zoomScale="68" zoomScaleNormal="80" zoomScaleSheetLayoutView="68" zoomScalePageLayoutView="85" workbookViewId="0">
      <selection activeCell="C108" sqref="A108:XFD108"/>
    </sheetView>
  </sheetViews>
  <sheetFormatPr defaultColWidth="8.85546875" defaultRowHeight="15" outlineLevelRow="2"/>
  <cols>
    <col min="1" max="1" width="21" style="7" customWidth="1"/>
    <col min="2" max="2" width="29" style="7" customWidth="1"/>
    <col min="3" max="3" width="38.140625" style="7" customWidth="1"/>
    <col min="4" max="4" width="21.85546875" style="7" customWidth="1"/>
    <col min="5" max="5" width="11.5703125" style="7" customWidth="1"/>
    <col min="6" max="6" width="7.85546875" style="7" customWidth="1"/>
    <col min="7" max="22" width="8.85546875" style="7" customWidth="1"/>
    <col min="23" max="16384" width="8.85546875" style="7"/>
  </cols>
  <sheetData>
    <row r="1" spans="1:6" ht="90" customHeight="1">
      <c r="A1" s="174" t="s">
        <v>38</v>
      </c>
      <c r="B1" s="174" t="s">
        <v>106</v>
      </c>
      <c r="C1" s="231" t="s">
        <v>40</v>
      </c>
      <c r="D1" s="231" t="s">
        <v>41</v>
      </c>
      <c r="E1" s="473" t="s">
        <v>44</v>
      </c>
      <c r="F1" s="473"/>
    </row>
    <row r="2" spans="1:6">
      <c r="A2" s="177">
        <v>1</v>
      </c>
      <c r="B2" s="177">
        <v>2</v>
      </c>
      <c r="C2" s="232">
        <v>3</v>
      </c>
      <c r="D2" s="232">
        <v>4</v>
      </c>
      <c r="E2" s="388">
        <v>5</v>
      </c>
      <c r="F2" s="388"/>
    </row>
    <row r="3" spans="1:6" ht="30" customHeight="1">
      <c r="A3" s="352" t="s">
        <v>121</v>
      </c>
      <c r="B3" s="472" t="s">
        <v>180</v>
      </c>
      <c r="C3" s="462" t="s">
        <v>90</v>
      </c>
      <c r="D3" s="462"/>
      <c r="E3" s="462"/>
      <c r="F3" s="462"/>
    </row>
    <row r="4" spans="1:6" ht="18.75" customHeight="1">
      <c r="A4" s="352"/>
      <c r="B4" s="472"/>
      <c r="C4" s="179" t="str">
        <f>'[4]расчет по услугам'!$AT12</f>
        <v>Учитель</v>
      </c>
      <c r="D4" s="180" t="s">
        <v>83</v>
      </c>
      <c r="E4" s="461">
        <f>'[4]расчет по услугам'!$AY12</f>
        <v>211.8090825688073</v>
      </c>
      <c r="F4" s="461"/>
    </row>
    <row r="5" spans="1:6" ht="15" customHeight="1" outlineLevel="1">
      <c r="A5" s="352"/>
      <c r="B5" s="472"/>
      <c r="C5" s="179" t="str">
        <f>'[4]расчет по услугам'!$AT13</f>
        <v>Учитель-логопед</v>
      </c>
      <c r="D5" s="180" t="s">
        <v>83</v>
      </c>
      <c r="E5" s="461">
        <f>'[4]расчет по услугам'!$AY13</f>
        <v>7.7601851851851844</v>
      </c>
      <c r="F5" s="461"/>
    </row>
    <row r="6" spans="1:6" ht="15.75" customHeight="1" outlineLevel="1">
      <c r="A6" s="352"/>
      <c r="B6" s="472"/>
      <c r="C6" s="179" t="str">
        <f>'[4]расчет по услугам'!$AT14</f>
        <v>Педагог-психолог</v>
      </c>
      <c r="D6" s="180" t="s">
        <v>83</v>
      </c>
      <c r="E6" s="461">
        <f>'[4]расчет по услугам'!$AY14</f>
        <v>4.5648148148148149</v>
      </c>
      <c r="F6" s="461"/>
    </row>
    <row r="7" spans="1:6" ht="15" customHeight="1" outlineLevel="1">
      <c r="A7" s="352"/>
      <c r="B7" s="472"/>
      <c r="C7" s="179" t="str">
        <f>'[4]расчет по услугам'!$AT15</f>
        <v>Педагог-организатор</v>
      </c>
      <c r="D7" s="180" t="s">
        <v>83</v>
      </c>
      <c r="E7" s="461">
        <f>'[4]расчет по услугам'!$AY15</f>
        <v>2.4711779448621551</v>
      </c>
      <c r="F7" s="461"/>
    </row>
    <row r="8" spans="1:6" ht="15.75" customHeight="1" outlineLevel="1">
      <c r="A8" s="352"/>
      <c r="B8" s="472"/>
      <c r="C8" s="179" t="str">
        <f>'[4]расчет по услугам'!$AT16</f>
        <v>Педагог дополнительного образования</v>
      </c>
      <c r="D8" s="180" t="s">
        <v>83</v>
      </c>
      <c r="E8" s="461">
        <f>'[4]расчет по услугам'!$AY16</f>
        <v>0</v>
      </c>
      <c r="F8" s="461"/>
    </row>
    <row r="9" spans="1:6" ht="12.75" customHeight="1" outlineLevel="1">
      <c r="A9" s="352"/>
      <c r="B9" s="472"/>
      <c r="C9" s="179" t="str">
        <f>'[4]расчет по услугам'!$AT17</f>
        <v>Социальный педагог</v>
      </c>
      <c r="D9" s="180" t="s">
        <v>83</v>
      </c>
      <c r="E9" s="461">
        <f>'[4]расчет по услугам'!$AY17</f>
        <v>4.9423558897243103</v>
      </c>
      <c r="F9" s="461"/>
    </row>
    <row r="10" spans="1:6" ht="29.25" customHeight="1" outlineLevel="1">
      <c r="A10" s="352"/>
      <c r="B10" s="472"/>
      <c r="C10" s="179" t="str">
        <f>'[4]расчет по услугам'!$AT18</f>
        <v>Преподаватель обеспечения жизнедеятельности</v>
      </c>
      <c r="D10" s="292" t="s">
        <v>83</v>
      </c>
      <c r="E10" s="461">
        <f>'[4]расчет по услугам'!$AY18</f>
        <v>9.1586610878661094</v>
      </c>
      <c r="F10" s="461"/>
    </row>
    <row r="11" spans="1:6" ht="16.5" customHeight="1" outlineLevel="1">
      <c r="A11" s="352"/>
      <c r="B11" s="472"/>
      <c r="C11" s="179" t="str">
        <f>'[4]расчет по услугам'!$AT19</f>
        <v>Воспитатель группы продленного дня</v>
      </c>
      <c r="D11" s="292" t="s">
        <v>83</v>
      </c>
      <c r="E11" s="461">
        <f>'[4]расчет по услугам'!$AY19</f>
        <v>0</v>
      </c>
      <c r="F11" s="461"/>
    </row>
    <row r="12" spans="1:6" ht="15.75" customHeight="1" outlineLevel="1">
      <c r="A12" s="352"/>
      <c r="B12" s="472"/>
      <c r="C12" s="179" t="str">
        <f>'[4]расчет по услугам'!$AT20</f>
        <v>Тьютор</v>
      </c>
      <c r="D12" s="292" t="s">
        <v>83</v>
      </c>
      <c r="E12" s="461">
        <f>'[4]расчет по услугам'!$AY20</f>
        <v>0</v>
      </c>
      <c r="F12" s="461"/>
    </row>
    <row r="13" spans="1:6" s="33" customFormat="1" ht="15" customHeight="1" outlineLevel="1">
      <c r="A13" s="352"/>
      <c r="B13" s="472"/>
      <c r="C13" s="179" t="str">
        <f>'[4]расчет по услугам'!$AT21</f>
        <v>Учитель-дифектолог</v>
      </c>
      <c r="D13" s="292" t="s">
        <v>83</v>
      </c>
      <c r="E13" s="461">
        <f>'[4]расчет по услугам'!$AY21</f>
        <v>0</v>
      </c>
      <c r="F13" s="461"/>
    </row>
    <row r="14" spans="1:6" s="6" customFormat="1" ht="33.75" customHeight="1" outlineLevel="1">
      <c r="A14" s="352"/>
      <c r="B14" s="472"/>
      <c r="C14" s="470" t="s">
        <v>109</v>
      </c>
      <c r="D14" s="471"/>
      <c r="E14" s="471"/>
      <c r="F14" s="471"/>
    </row>
    <row r="15" spans="1:6" ht="16.5" customHeight="1" outlineLevel="2">
      <c r="A15" s="352"/>
      <c r="B15" s="472"/>
      <c r="C15" s="179" t="str">
        <f>'[4]расчет по услугам'!$AT27</f>
        <v>Классные журналы</v>
      </c>
      <c r="D15" s="180" t="str">
        <f>'[17]расчет по услугам'!CF36</f>
        <v>шт</v>
      </c>
      <c r="E15" s="461">
        <f>'[4]расчет по услугам'!$AY27</f>
        <v>5.8823529411764705E-2</v>
      </c>
      <c r="F15" s="514"/>
    </row>
    <row r="16" spans="1:6" ht="15" customHeight="1" outlineLevel="2">
      <c r="A16" s="352"/>
      <c r="B16" s="472"/>
      <c r="C16" s="179" t="str">
        <f>'[4]расчет по услугам'!$AT28</f>
        <v>Бумага для офисной техники</v>
      </c>
      <c r="D16" s="180" t="str">
        <f>'[17]расчет по услугам'!CF37</f>
        <v>шт</v>
      </c>
      <c r="E16" s="461">
        <f>'[4]расчет по услугам'!$AY28</f>
        <v>0.41176470588235292</v>
      </c>
      <c r="F16" s="514"/>
    </row>
    <row r="17" spans="1:6" ht="15" customHeight="1" outlineLevel="2">
      <c r="A17" s="352"/>
      <c r="B17" s="472"/>
      <c r="C17" s="179" t="str">
        <f>'[4]расчет по услугам'!$AT29</f>
        <v>Канцелярский набор</v>
      </c>
      <c r="D17" s="180" t="str">
        <f>'[17]расчет по услугам'!CF38</f>
        <v>шт</v>
      </c>
      <c r="E17" s="461">
        <f>'[4]расчет по услугам'!$AY29</f>
        <v>0.17647058823529413</v>
      </c>
      <c r="F17" s="514"/>
    </row>
    <row r="18" spans="1:6" ht="15" customHeight="1" outlineLevel="2">
      <c r="A18" s="352"/>
      <c r="B18" s="472"/>
      <c r="C18" s="179" t="str">
        <f>'[4]расчет по услугам'!$AT30</f>
        <v>Набор шариковых ручек</v>
      </c>
      <c r="D18" s="180" t="s">
        <v>52</v>
      </c>
      <c r="E18" s="461">
        <f>'[4]расчет по услугам'!$AY30</f>
        <v>0.17647058823529413</v>
      </c>
      <c r="F18" s="514"/>
    </row>
    <row r="19" spans="1:6" ht="15" customHeight="1" outlineLevel="2">
      <c r="A19" s="352"/>
      <c r="B19" s="472"/>
      <c r="C19" s="179" t="str">
        <f>'[4]расчет по услугам'!$AT31</f>
        <v>Набор гелевых ручек</v>
      </c>
      <c r="D19" s="180" t="s">
        <v>52</v>
      </c>
      <c r="E19" s="461">
        <f>'[4]расчет по услугам'!$AY31</f>
        <v>0.17647058823529413</v>
      </c>
      <c r="F19" s="514"/>
    </row>
    <row r="20" spans="1:6" ht="18" customHeight="1" outlineLevel="2">
      <c r="A20" s="352"/>
      <c r="B20" s="472"/>
      <c r="C20" s="179" t="str">
        <f>'[4]расчет по услугам'!$AT32</f>
        <v>Стержень для ручек</v>
      </c>
      <c r="D20" s="180" t="str">
        <f>'[17]расчет по услугам'!CF41</f>
        <v>шт</v>
      </c>
      <c r="E20" s="461">
        <f>'[4]расчет по услугам'!$AY32</f>
        <v>0.35294117647058826</v>
      </c>
      <c r="F20" s="514"/>
    </row>
    <row r="21" spans="1:6" ht="15" customHeight="1" outlineLevel="2">
      <c r="A21" s="352"/>
      <c r="B21" s="472"/>
      <c r="C21" s="179" t="str">
        <f>'[4]расчет по услугам'!$AT33</f>
        <v>Набор  для маркерной доски (маркеры, губка, спрей, магниты)</v>
      </c>
      <c r="D21" s="180" t="s">
        <v>52</v>
      </c>
      <c r="E21" s="461">
        <f>'[4]расчет по услугам'!$AY33</f>
        <v>5.8823529411764705E-2</v>
      </c>
      <c r="F21" s="514"/>
    </row>
    <row r="22" spans="1:6" ht="15" customHeight="1" outlineLevel="2">
      <c r="A22" s="352"/>
      <c r="B22" s="472"/>
      <c r="C22" s="179" t="str">
        <f>'[4]расчет по услугам'!$AT34</f>
        <v>Архивная папка</v>
      </c>
      <c r="D22" s="180" t="s">
        <v>52</v>
      </c>
      <c r="E22" s="461">
        <f>'[4]расчет по услугам'!$AY34</f>
        <v>0.35294117647058826</v>
      </c>
      <c r="F22" s="514"/>
    </row>
    <row r="23" spans="1:6" ht="15" customHeight="1" outlineLevel="2">
      <c r="A23" s="352"/>
      <c r="B23" s="472"/>
      <c r="C23" s="179" t="str">
        <f>'[4]расчет по услугам'!$AT35</f>
        <v>Пластиковая папка</v>
      </c>
      <c r="D23" s="180" t="str">
        <f>'[17]расчет по услугам'!CF44</f>
        <v>шт</v>
      </c>
      <c r="E23" s="461">
        <f>'[4]расчет по услугам'!$AY35</f>
        <v>0.35294117647058826</v>
      </c>
      <c r="F23" s="514"/>
    </row>
    <row r="24" spans="1:6" ht="15" customHeight="1" outlineLevel="2">
      <c r="A24" s="352"/>
      <c r="B24" s="472"/>
      <c r="C24" s="179" t="str">
        <f>'[4]расчет по услугам'!$AT36</f>
        <v>Скотч</v>
      </c>
      <c r="D24" s="180" t="s">
        <v>52</v>
      </c>
      <c r="E24" s="461">
        <f>'[4]расчет по услугам'!$AY36</f>
        <v>0.31372549019607843</v>
      </c>
      <c r="F24" s="514"/>
    </row>
    <row r="25" spans="1:6" ht="15" customHeight="1" outlineLevel="2">
      <c r="A25" s="352"/>
      <c r="B25" s="472"/>
      <c r="C25" s="179" t="str">
        <f>'[4]расчет по услугам'!$AT37</f>
        <v>Ножницы</v>
      </c>
      <c r="D25" s="180" t="s">
        <v>52</v>
      </c>
      <c r="E25" s="461">
        <f>'[4]расчет по услугам'!$AY37</f>
        <v>0.11764705882352941</v>
      </c>
      <c r="F25" s="514"/>
    </row>
    <row r="26" spans="1:6" ht="15" customHeight="1" outlineLevel="2">
      <c r="A26" s="352"/>
      <c r="B26" s="472"/>
      <c r="C26" s="179" t="str">
        <f>'[4]расчет по услугам'!$AT38</f>
        <v>Набор фломастеров</v>
      </c>
      <c r="D26" s="180" t="s">
        <v>52</v>
      </c>
      <c r="E26" s="461">
        <f>'[4]расчет по услугам'!$AY38</f>
        <v>0.11764705882352941</v>
      </c>
      <c r="F26" s="514"/>
    </row>
    <row r="27" spans="1:6" ht="15" customHeight="1" outlineLevel="2">
      <c r="A27" s="352"/>
      <c r="B27" s="472"/>
      <c r="C27" s="179" t="str">
        <f>'[4]расчет по услугам'!$AT39</f>
        <v>Набор файлов</v>
      </c>
      <c r="D27" s="180" t="str">
        <f>'[17]расчет по услугам'!CF48</f>
        <v>шт</v>
      </c>
      <c r="E27" s="461">
        <f>'[4]расчет по услугам'!$AY39</f>
        <v>0.11764705882352941</v>
      </c>
      <c r="F27" s="514"/>
    </row>
    <row r="28" spans="1:6" ht="15" customHeight="1" outlineLevel="2">
      <c r="A28" s="352"/>
      <c r="B28" s="472"/>
      <c r="C28" s="179" t="str">
        <f>'[4]расчет по услугам'!$AT40</f>
        <v>Клей канцелярский</v>
      </c>
      <c r="D28" s="180" t="str">
        <f>'[17]расчет по услугам'!CF49</f>
        <v>шт</v>
      </c>
      <c r="E28" s="461">
        <f>'[4]расчет по услугам'!$AY40</f>
        <v>0.17647058823529413</v>
      </c>
      <c r="F28" s="514"/>
    </row>
    <row r="29" spans="1:6" ht="15.75" customHeight="1" outlineLevel="2">
      <c r="A29" s="352"/>
      <c r="B29" s="472"/>
      <c r="C29" s="179" t="str">
        <f>'[4]расчет по услугам'!$AT41</f>
        <v>Материалы для занятий</v>
      </c>
      <c r="D29" s="180" t="str">
        <f>'[17]расчет по услугам'!CF50</f>
        <v>шт</v>
      </c>
      <c r="E29" s="461">
        <f>'[4]расчет по услугам'!$AY41</f>
        <v>0.17647058823529413</v>
      </c>
      <c r="F29" s="514"/>
    </row>
    <row r="30" spans="1:6" ht="15" customHeight="1" outlineLevel="2">
      <c r="A30" s="352"/>
      <c r="B30" s="472"/>
      <c r="C30" s="179" t="str">
        <f>'[4]расчет по услугам'!$AT42</f>
        <v>картридж</v>
      </c>
      <c r="D30" s="180" t="str">
        <f>'[17]расчет по услугам'!CF51</f>
        <v>шт</v>
      </c>
      <c r="E30" s="461">
        <f>'[4]расчет по услугам'!$AY42</f>
        <v>0.11764705882352941</v>
      </c>
      <c r="F30" s="514"/>
    </row>
    <row r="31" spans="1:6" ht="15" customHeight="1" outlineLevel="2">
      <c r="A31" s="352"/>
      <c r="B31" s="472"/>
      <c r="C31" s="179" t="str">
        <f>'[4]расчет по услугам'!$AT43</f>
        <v>тонер</v>
      </c>
      <c r="D31" s="180" t="s">
        <v>52</v>
      </c>
      <c r="E31" s="461">
        <f>'[4]расчет по услугам'!$AY43</f>
        <v>0.11764705882352941</v>
      </c>
      <c r="F31" s="514"/>
    </row>
    <row r="32" spans="1:6" ht="15" customHeight="1" outlineLevel="2">
      <c r="A32" s="352"/>
      <c r="B32" s="472"/>
      <c r="C32" s="179" t="str">
        <f>'[4]расчет по услугам'!$AT44</f>
        <v>Материалы для уроков ОБЖ</v>
      </c>
      <c r="D32" s="180" t="str">
        <f>'[17]расчет по услугам'!CF53</f>
        <v>шт</v>
      </c>
      <c r="E32" s="461">
        <f>'[4]расчет по услугам'!$AY44</f>
        <v>0.11764705882352941</v>
      </c>
      <c r="F32" s="514"/>
    </row>
    <row r="33" spans="1:6" ht="14.25" customHeight="1" outlineLevel="2">
      <c r="A33" s="352"/>
      <c r="B33" s="472"/>
      <c r="C33" s="179" t="str">
        <f>'[4]расчет по услугам'!$AT45</f>
        <v>Доска маркерная</v>
      </c>
      <c r="D33" s="180" t="str">
        <f>'[17]расчет по услугам'!CF54</f>
        <v>шт</v>
      </c>
      <c r="E33" s="461">
        <f>'[4]расчет по услугам'!$AY45</f>
        <v>5.8823529411764705E-2</v>
      </c>
      <c r="F33" s="514"/>
    </row>
    <row r="34" spans="1:6" ht="15" customHeight="1" outlineLevel="2">
      <c r="A34" s="352"/>
      <c r="B34" s="472"/>
      <c r="C34" s="179" t="str">
        <f>'[4]расчет по услугам'!$AT46</f>
        <v>Мел</v>
      </c>
      <c r="D34" s="180" t="str">
        <f>'[17]расчет по услугам'!CF55</f>
        <v>шт</v>
      </c>
      <c r="E34" s="461">
        <f>'[4]расчет по услугам'!$AY46</f>
        <v>0.11764705882352941</v>
      </c>
      <c r="F34" s="514"/>
    </row>
    <row r="35" spans="1:6" ht="28.5" customHeight="1">
      <c r="A35" s="352"/>
      <c r="B35" s="472"/>
      <c r="C35" s="462" t="s">
        <v>53</v>
      </c>
      <c r="D35" s="462"/>
      <c r="E35" s="462"/>
      <c r="F35" s="462"/>
    </row>
    <row r="36" spans="1:6" ht="21" customHeight="1" outlineLevel="2">
      <c r="A36" s="352"/>
      <c r="B36" s="472"/>
      <c r="C36" s="189" t="str">
        <f>'[4]расчет по услугам'!$AT58</f>
        <v>медосмотр педработников</v>
      </c>
      <c r="D36" s="341" t="s">
        <v>85</v>
      </c>
      <c r="E36" s="522">
        <f>'[4]расчет по услугам'!$AY58</f>
        <v>2.2075055187637969E-3</v>
      </c>
      <c r="F36" s="522"/>
    </row>
    <row r="37" spans="1:6" ht="20.25" customHeight="1" outlineLevel="2">
      <c r="A37" s="352"/>
      <c r="B37" s="472"/>
      <c r="C37" s="189" t="str">
        <f>'[4]расчет по услугам'!$AT59</f>
        <v>ремонт и обслуживание оргтехники</v>
      </c>
      <c r="D37" s="341" t="s">
        <v>85</v>
      </c>
      <c r="E37" s="522">
        <f>'[4]расчет по услугам'!$AY59</f>
        <v>0</v>
      </c>
      <c r="F37" s="522"/>
    </row>
    <row r="38" spans="1:6" ht="18" customHeight="1" outlineLevel="2">
      <c r="A38" s="352"/>
      <c r="B38" s="472"/>
      <c r="C38" s="189" t="str">
        <f>'[4]расчет по услугам'!$AT60</f>
        <v>Интернет (компьютерный класс)</v>
      </c>
      <c r="D38" s="229" t="s">
        <v>85</v>
      </c>
      <c r="E38" s="522">
        <f>'[4]расчет по услугам'!$AY60</f>
        <v>2.5062656641604009E-3</v>
      </c>
      <c r="F38" s="522"/>
    </row>
    <row r="39" spans="1:6" ht="32.25" customHeight="1" outlineLevel="2">
      <c r="A39" s="352"/>
      <c r="B39" s="472"/>
      <c r="C39" s="189" t="str">
        <f>'[4]расчет по услугам'!$AT61</f>
        <v>командировочные расходы педработников</v>
      </c>
      <c r="D39" s="341" t="s">
        <v>85</v>
      </c>
      <c r="E39" s="522">
        <f>'[4]расчет по услугам'!$AY61</f>
        <v>2.2075055187637969E-3</v>
      </c>
      <c r="F39" s="522"/>
    </row>
    <row r="40" spans="1:6" ht="15" customHeight="1" outlineLevel="2">
      <c r="A40" s="352"/>
      <c r="B40" s="472"/>
      <c r="C40" s="189" t="str">
        <f>'[4]расчет по услугам'!$AT62</f>
        <v>Питание участников мероприятий (олимпиады, конкурсы)</v>
      </c>
      <c r="D40" s="341" t="s">
        <v>85</v>
      </c>
      <c r="E40" s="522">
        <f>'[4]расчет по услугам'!$AY62</f>
        <v>0</v>
      </c>
      <c r="F40" s="522"/>
    </row>
    <row r="41" spans="1:6" ht="29.25" customHeight="1" outlineLevel="2">
      <c r="A41" s="352"/>
      <c r="B41" s="472"/>
      <c r="C41" s="189" t="str">
        <f>'[4]расчет по услугам'!$AT63</f>
        <v>Участие воспитанников в различных мероприятиях за пределами района (проезд, проживание, питание)</v>
      </c>
      <c r="D41" s="341" t="s">
        <v>85</v>
      </c>
      <c r="E41" s="522">
        <f>'[4]расчет по услугам'!$AY63</f>
        <v>0</v>
      </c>
      <c r="F41" s="522"/>
    </row>
    <row r="42" spans="1:6" ht="15" customHeight="1" outlineLevel="2">
      <c r="A42" s="352"/>
      <c r="B42" s="472"/>
      <c r="C42" s="189" t="str">
        <f>'[4]расчет по услугам'!$AT64</f>
        <v>Награждение участников мероприятий</v>
      </c>
      <c r="D42" s="341" t="s">
        <v>85</v>
      </c>
      <c r="E42" s="522">
        <f>'[4]расчет по услугам'!$AY64</f>
        <v>0</v>
      </c>
      <c r="F42" s="522"/>
    </row>
    <row r="43" spans="1:6" ht="15" customHeight="1">
      <c r="A43" s="352"/>
      <c r="B43" s="472"/>
      <c r="C43" s="430" t="s">
        <v>60</v>
      </c>
      <c r="D43" s="430"/>
      <c r="E43" s="430"/>
      <c r="F43" s="430"/>
    </row>
    <row r="44" spans="1:6" ht="15.75" customHeight="1">
      <c r="A44" s="352"/>
      <c r="B44" s="472"/>
      <c r="C44" s="182" t="str">
        <f>'[4]расчет по услугам'!$AT70</f>
        <v>Электроэнергия 1</v>
      </c>
      <c r="D44" s="195" t="s">
        <v>110</v>
      </c>
      <c r="E44" s="464">
        <f>'[4]расчет по услугам'!$AY70</f>
        <v>123.71046593541203</v>
      </c>
      <c r="F44" s="464"/>
    </row>
    <row r="45" spans="1:6" ht="15.75" customHeight="1">
      <c r="A45" s="352"/>
      <c r="B45" s="472"/>
      <c r="C45" s="182" t="str">
        <f>'[4]расчет по услугам'!$AT71</f>
        <v>Теплоэнергия</v>
      </c>
      <c r="D45" s="195" t="s">
        <v>63</v>
      </c>
      <c r="E45" s="464">
        <f>'[4]расчет по услугам'!$AY71</f>
        <v>1.7608930980044544</v>
      </c>
      <c r="F45" s="464"/>
    </row>
    <row r="46" spans="1:6" ht="15.75" customHeight="1">
      <c r="A46" s="352"/>
      <c r="B46" s="472"/>
      <c r="C46" s="182" t="str">
        <f>'[4]расчет по услугам'!$AT72</f>
        <v>Водоснабжение</v>
      </c>
      <c r="D46" s="195" t="s">
        <v>111</v>
      </c>
      <c r="E46" s="464">
        <f>'[4]расчет по услугам'!$AY72</f>
        <v>4.0918596580178175</v>
      </c>
      <c r="F46" s="464"/>
    </row>
    <row r="47" spans="1:6" ht="16.5" customHeight="1">
      <c r="A47" s="352"/>
      <c r="B47" s="472"/>
      <c r="C47" s="182" t="str">
        <f>'[4]расчет по услугам'!$AT73</f>
        <v>ТКО</v>
      </c>
      <c r="D47" s="195" t="s">
        <v>111</v>
      </c>
      <c r="E47" s="464">
        <f>'[4]расчет по услугам'!$AY73</f>
        <v>5.3452115812917596E-2</v>
      </c>
      <c r="F47" s="464"/>
    </row>
    <row r="48" spans="1:6" ht="15.75" customHeight="1">
      <c r="A48" s="352"/>
      <c r="B48" s="472"/>
      <c r="C48" s="182" t="str">
        <f>'[4]расчет по услугам'!$AT74</f>
        <v>Водоотведение</v>
      </c>
      <c r="D48" s="195" t="s">
        <v>111</v>
      </c>
      <c r="E48" s="464">
        <f>'[4]расчет по услугам'!$AY74</f>
        <v>4.0918596580178175</v>
      </c>
      <c r="F48" s="464"/>
    </row>
    <row r="49" spans="1:6" ht="28.5" customHeight="1">
      <c r="A49" s="352"/>
      <c r="B49" s="472"/>
      <c r="C49" s="462" t="s">
        <v>112</v>
      </c>
      <c r="D49" s="462"/>
      <c r="E49" s="462"/>
      <c r="F49" s="462"/>
    </row>
    <row r="50" spans="1:6" ht="45">
      <c r="A50" s="352"/>
      <c r="B50" s="472"/>
      <c r="C50" s="179" t="str">
        <f>'[4]расчет по услугам'!$AT77</f>
        <v>Техническое обслуживание и регламентно-профилактический ремонт систем охранно-пожарной сигнализации</v>
      </c>
      <c r="D50" s="229" t="s">
        <v>85</v>
      </c>
      <c r="E50" s="461">
        <f>'[4]расчет по услугам'!$AY77</f>
        <v>2.0746887966804979E-3</v>
      </c>
      <c r="F50" s="461"/>
    </row>
    <row r="51" spans="1:6" ht="15" customHeight="1">
      <c r="A51" s="352"/>
      <c r="B51" s="472"/>
      <c r="C51" s="179" t="str">
        <f>'[4]расчет по услугам'!$AT78</f>
        <v>Проведение текущего ремонта</v>
      </c>
      <c r="D51" s="229" t="s">
        <v>85</v>
      </c>
      <c r="E51" s="461">
        <f>'[4]расчет по услугам'!$AY78</f>
        <v>2.0746887966804979E-3</v>
      </c>
      <c r="F51" s="461"/>
    </row>
    <row r="52" spans="1:6" ht="15" customHeight="1">
      <c r="A52" s="352"/>
      <c r="B52" s="472"/>
      <c r="C52" s="179" t="str">
        <f>'[4]расчет по услугам'!$AT79</f>
        <v>Поверка тепловодосчетчиков</v>
      </c>
      <c r="D52" s="229" t="s">
        <v>85</v>
      </c>
      <c r="E52" s="461">
        <f>'[4]расчет по услугам'!$AY79</f>
        <v>2.0746887966804979E-3</v>
      </c>
      <c r="F52" s="461"/>
    </row>
    <row r="53" spans="1:6" ht="26.25" customHeight="1">
      <c r="A53" s="352"/>
      <c r="B53" s="472"/>
      <c r="C53" s="179" t="str">
        <f>'[4]расчет по услугам'!$AT80</f>
        <v>Годовое техобслуживание узлов учета тепло-водоснабжения (ООО Теплоучет)</v>
      </c>
      <c r="D53" s="229" t="s">
        <v>85</v>
      </c>
      <c r="E53" s="461">
        <f>'[4]расчет по услугам'!$AY80</f>
        <v>2.0746887966804979E-3</v>
      </c>
      <c r="F53" s="461"/>
    </row>
    <row r="54" spans="1:6" ht="12.75" customHeight="1">
      <c r="A54" s="352"/>
      <c r="B54" s="472"/>
      <c r="C54" s="179" t="str">
        <f>'[4]расчет по услугам'!$AT81</f>
        <v>Обслуживание тревожной кнопки</v>
      </c>
      <c r="D54" s="229" t="s">
        <v>85</v>
      </c>
      <c r="E54" s="461">
        <f>'[4]расчет по услугам'!$AY81</f>
        <v>2.0746887966804979E-3</v>
      </c>
      <c r="F54" s="461"/>
    </row>
    <row r="55" spans="1:6" ht="17.25" customHeight="1">
      <c r="A55" s="352"/>
      <c r="B55" s="472"/>
      <c r="C55" s="179" t="str">
        <f>'[4]расчет по услугам'!$AT82</f>
        <v>Уборка территории от снега</v>
      </c>
      <c r="D55" s="229" t="s">
        <v>85</v>
      </c>
      <c r="E55" s="461">
        <f>'[4]расчет по услугам'!$AY82</f>
        <v>2.0746887966804979E-3</v>
      </c>
      <c r="F55" s="461"/>
    </row>
    <row r="56" spans="1:6" ht="21.75" customHeight="1">
      <c r="A56" s="352"/>
      <c r="B56" s="472"/>
      <c r="C56" s="179" t="str">
        <f>'[4]расчет по услугам'!$AT83</f>
        <v>Вывоз ТБО</v>
      </c>
      <c r="D56" s="341" t="s">
        <v>85</v>
      </c>
      <c r="E56" s="461">
        <f>'[4]расчет по услугам'!$AY83</f>
        <v>2.0746887966804979E-3</v>
      </c>
      <c r="F56" s="461"/>
    </row>
    <row r="57" spans="1:6" ht="17.25" customHeight="1">
      <c r="A57" s="352"/>
      <c r="B57" s="472"/>
      <c r="C57" s="179" t="str">
        <f>'[4]расчет по услугам'!$AT84</f>
        <v>Дератизация и дезинфекция</v>
      </c>
      <c r="D57" s="341" t="s">
        <v>85</v>
      </c>
      <c r="E57" s="461">
        <f>'[4]расчет по услугам'!$AY84</f>
        <v>2.0746887966804979E-3</v>
      </c>
      <c r="F57" s="461"/>
    </row>
    <row r="58" spans="1:6" ht="26.25" customHeight="1">
      <c r="A58" s="352"/>
      <c r="B58" s="472"/>
      <c r="C58" s="179" t="str">
        <f>'[4]расчет по услугам'!$AT85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58" s="341" t="s">
        <v>85</v>
      </c>
      <c r="E58" s="461">
        <f>'[4]расчет по услугам'!$AY85</f>
        <v>2.0746887966804979E-3</v>
      </c>
      <c r="F58" s="461"/>
    </row>
    <row r="59" spans="1:6" ht="16.5" customHeight="1">
      <c r="A59" s="352"/>
      <c r="B59" s="472"/>
      <c r="C59" s="179" t="str">
        <f>'[4]расчет по услугам'!$AT86</f>
        <v>Обслуживание охранной сигнализации</v>
      </c>
      <c r="D59" s="341" t="s">
        <v>85</v>
      </c>
      <c r="E59" s="461">
        <f>'[4]расчет по услугам'!$AY86</f>
        <v>2.0746887966804979E-3</v>
      </c>
      <c r="F59" s="461"/>
    </row>
    <row r="60" spans="1:6" ht="31.5" customHeight="1">
      <c r="A60" s="352"/>
      <c r="B60" s="472"/>
      <c r="C60" s="373" t="s">
        <v>68</v>
      </c>
      <c r="D60" s="373"/>
      <c r="E60" s="373"/>
      <c r="F60" s="373"/>
    </row>
    <row r="61" spans="1:6" ht="15" customHeight="1">
      <c r="A61" s="352"/>
      <c r="B61" s="472"/>
      <c r="C61" s="200"/>
      <c r="D61" s="200"/>
      <c r="E61" s="200"/>
      <c r="F61" s="202"/>
    </row>
    <row r="62" spans="1:6" s="45" customFormat="1" ht="17.25" customHeight="1">
      <c r="A62" s="352"/>
      <c r="B62" s="472"/>
      <c r="C62" s="462" t="s">
        <v>69</v>
      </c>
      <c r="D62" s="462"/>
      <c r="E62" s="462"/>
      <c r="F62" s="462"/>
    </row>
    <row r="63" spans="1:6" ht="15" customHeight="1">
      <c r="A63" s="352"/>
      <c r="B63" s="472"/>
      <c r="C63" s="179" t="str">
        <f>'[4]расчет по услугам'!$AT94</f>
        <v>Абонентская связь</v>
      </c>
      <c r="D63" s="229" t="s">
        <v>85</v>
      </c>
      <c r="E63" s="461">
        <f>'[4]расчет по услугам'!$AY94</f>
        <v>2.5062656641604009E-3</v>
      </c>
      <c r="F63" s="461"/>
    </row>
    <row r="64" spans="1:6" ht="15.75" customHeight="1">
      <c r="A64" s="352"/>
      <c r="B64" s="472"/>
      <c r="C64" s="179">
        <f>'[4]расчет по услугам'!$AT95</f>
        <v>0</v>
      </c>
      <c r="D64" s="341" t="s">
        <v>85</v>
      </c>
      <c r="E64" s="461">
        <f>'[4]расчет по услугам'!$AY95</f>
        <v>0</v>
      </c>
      <c r="F64" s="461"/>
    </row>
    <row r="65" spans="1:6" ht="15" customHeight="1">
      <c r="A65" s="352"/>
      <c r="B65" s="472"/>
      <c r="C65" s="179">
        <f>'[4]расчет по услугам'!$AT96</f>
        <v>0</v>
      </c>
      <c r="D65" s="341" t="s">
        <v>85</v>
      </c>
      <c r="E65" s="461">
        <f>'[4]расчет по услугам'!$AY96</f>
        <v>0</v>
      </c>
      <c r="F65" s="461"/>
    </row>
    <row r="66" spans="1:6" ht="18.75" customHeight="1">
      <c r="A66" s="352"/>
      <c r="B66" s="472"/>
      <c r="C66" s="179" t="str">
        <f>'[4]расчет по услугам'!$AT97</f>
        <v>Иные услуги связи</v>
      </c>
      <c r="D66" s="341" t="s">
        <v>85</v>
      </c>
      <c r="E66" s="461">
        <f>'[4]расчет по услугам'!$AY97</f>
        <v>2.5062656641604009E-3</v>
      </c>
      <c r="F66" s="461"/>
    </row>
    <row r="67" spans="1:6" s="45" customFormat="1" ht="19.5" customHeight="1">
      <c r="A67" s="352"/>
      <c r="B67" s="472"/>
      <c r="C67" s="462" t="s">
        <v>72</v>
      </c>
      <c r="D67" s="462"/>
      <c r="E67" s="462"/>
      <c r="F67" s="462"/>
    </row>
    <row r="68" spans="1:6" s="45" customFormat="1" ht="33" customHeight="1">
      <c r="A68" s="352"/>
      <c r="B68" s="472"/>
      <c r="C68" s="632" t="str">
        <f>'[4]расчет по услугам'!$AT100</f>
        <v>Оплата грузовых перевозок по доставке грузов</v>
      </c>
      <c r="D68" s="632" t="str">
        <f>'[4]расчет по услугам'!$AU100</f>
        <v>количество разовых услуг, ед.</v>
      </c>
      <c r="E68" s="630">
        <f>'[4]расчет по услугам'!$AY100</f>
        <v>6.8807339449541288E-3</v>
      </c>
      <c r="F68" s="631"/>
    </row>
    <row r="69" spans="1:6" s="45" customFormat="1" ht="49.5" customHeight="1">
      <c r="A69" s="352"/>
      <c r="B69" s="472"/>
      <c r="C69" s="632" t="str">
        <f>'[4]расчет по услугам'!$AT101</f>
        <v>прочие транспортные расходы (сдача отчетов, доставка документоов)</v>
      </c>
      <c r="D69" s="632" t="str">
        <f>'[4]расчет по услугам'!$AU101</f>
        <v>сумма в год</v>
      </c>
      <c r="E69" s="630">
        <f>'[4]расчет по услугам'!$AY101</f>
        <v>2.2935779816513763E-3</v>
      </c>
      <c r="F69" s="631"/>
    </row>
    <row r="70" spans="1:6" s="45" customFormat="1" ht="32.25" customHeight="1">
      <c r="A70" s="352"/>
      <c r="B70" s="472"/>
      <c r="C70" s="632" t="str">
        <f>'[4]расчет по услугам'!$AT102</f>
        <v>Обеспечение доставки учащихся для проведения ЕГЭ</v>
      </c>
      <c r="D70" s="632" t="str">
        <f>'[4]расчет по услугам'!$AU102</f>
        <v>сумма в год</v>
      </c>
      <c r="E70" s="630">
        <f>'[4]расчет по услугам'!$AY102</f>
        <v>0</v>
      </c>
      <c r="F70" s="631"/>
    </row>
    <row r="71" spans="1:6" ht="38.25" customHeight="1">
      <c r="A71" s="352"/>
      <c r="B71" s="472"/>
      <c r="C71" s="463" t="s">
        <v>75</v>
      </c>
      <c r="D71" s="463"/>
      <c r="E71" s="463"/>
      <c r="F71" s="463"/>
    </row>
    <row r="72" spans="1:6" ht="15.75">
      <c r="A72" s="352"/>
      <c r="B72" s="472"/>
      <c r="C72" s="207" t="str">
        <f>'[4]расчет по услугам'!$AT105</f>
        <v>Директор</v>
      </c>
      <c r="D72" s="208" t="s">
        <v>83</v>
      </c>
      <c r="E72" s="461">
        <f>'[4]расчет по услугам'!$AY105</f>
        <v>2.05761316872428E-3</v>
      </c>
      <c r="F72" s="461"/>
    </row>
    <row r="73" spans="1:6" ht="15.75">
      <c r="A73" s="352"/>
      <c r="B73" s="472"/>
      <c r="C73" s="207" t="str">
        <f>'[4]расчет по услугам'!$AT106</f>
        <v>Зам.директора</v>
      </c>
      <c r="D73" s="208" t="s">
        <v>83</v>
      </c>
      <c r="E73" s="461">
        <f>'[4]расчет по услугам'!$AY106</f>
        <v>7.2016460905349796E-3</v>
      </c>
      <c r="F73" s="461"/>
    </row>
    <row r="74" spans="1:6" ht="15.75">
      <c r="A74" s="352"/>
      <c r="B74" s="472"/>
      <c r="C74" s="207" t="str">
        <f>'[4]расчет по услугам'!$AT107</f>
        <v>Секретарь учебной части</v>
      </c>
      <c r="D74" s="208" t="s">
        <v>83</v>
      </c>
      <c r="E74" s="461">
        <f>'[4]расчет по услугам'!$AY107</f>
        <v>2.05761316872428E-3</v>
      </c>
      <c r="F74" s="461"/>
    </row>
    <row r="75" spans="1:6" ht="15.75">
      <c r="A75" s="352"/>
      <c r="B75" s="472"/>
      <c r="C75" s="207" t="str">
        <f>'[4]расчет по услугам'!$AT108</f>
        <v>Лаборант</v>
      </c>
      <c r="D75" s="208" t="s">
        <v>83</v>
      </c>
      <c r="E75" s="461">
        <f>'[4]расчет по услугам'!$AY108</f>
        <v>1.2531328320802004E-3</v>
      </c>
      <c r="F75" s="461"/>
    </row>
    <row r="76" spans="1:6" ht="15.75">
      <c r="A76" s="352"/>
      <c r="B76" s="472"/>
      <c r="C76" s="207" t="str">
        <f>'[4]расчет по услугам'!$AT109</f>
        <v>Заведующий библиотекой</v>
      </c>
      <c r="D76" s="208" t="s">
        <v>83</v>
      </c>
      <c r="E76" s="461">
        <f>'[4]расчет по услугам'!$AY109</f>
        <v>2.5062656641604009E-3</v>
      </c>
      <c r="F76" s="461"/>
    </row>
    <row r="77" spans="1:6" ht="15.75" customHeight="1">
      <c r="A77" s="352"/>
      <c r="B77" s="472"/>
      <c r="C77" s="207" t="str">
        <f>'[4]расчет по услугам'!$AT110</f>
        <v>Рабочий по обслуживанию и ремонту зданий</v>
      </c>
      <c r="D77" s="208" t="s">
        <v>83</v>
      </c>
      <c r="E77" s="461">
        <f>'[4]расчет по услугам'!$AY110</f>
        <v>4.4543429844097994E-3</v>
      </c>
      <c r="F77" s="461"/>
    </row>
    <row r="78" spans="1:6" ht="15.75">
      <c r="A78" s="352"/>
      <c r="B78" s="472"/>
      <c r="C78" s="207" t="str">
        <f>'[4]расчет по услугам'!$AT111</f>
        <v>Техник-программист</v>
      </c>
      <c r="D78" s="208" t="s">
        <v>83</v>
      </c>
      <c r="E78" s="461">
        <f>'[4]расчет по услугам'!$AY111</f>
        <v>2.2271714922048997E-3</v>
      </c>
      <c r="F78" s="461"/>
    </row>
    <row r="79" spans="1:6" s="6" customFormat="1" ht="15.75">
      <c r="A79" s="352"/>
      <c r="B79" s="472"/>
      <c r="C79" s="207" t="str">
        <f>'[4]расчет по услугам'!$AT112</f>
        <v>Сторож</v>
      </c>
      <c r="D79" s="208" t="s">
        <v>83</v>
      </c>
      <c r="E79" s="461">
        <f>'[4]расчет по услугам'!$AY112</f>
        <v>6.6815144766146995E-3</v>
      </c>
      <c r="F79" s="461"/>
    </row>
    <row r="80" spans="1:6" s="6" customFormat="1" ht="15.75">
      <c r="A80" s="352"/>
      <c r="B80" s="472"/>
      <c r="C80" s="207" t="str">
        <f>'[4]расчет по услугам'!$AT113</f>
        <v>Дворник</v>
      </c>
      <c r="D80" s="208" t="s">
        <v>83</v>
      </c>
      <c r="E80" s="461">
        <f>'[4]расчет по услугам'!$AY113</f>
        <v>4.4543429844097994E-3</v>
      </c>
      <c r="F80" s="461"/>
    </row>
    <row r="81" spans="1:6" s="6" customFormat="1" ht="15.75">
      <c r="A81" s="352"/>
      <c r="B81" s="472"/>
      <c r="C81" s="207" t="str">
        <f>'[4]расчет по услугам'!$AT114</f>
        <v>Вахтер</v>
      </c>
      <c r="D81" s="208" t="s">
        <v>83</v>
      </c>
      <c r="E81" s="461">
        <f>'[4]расчет по услугам'!$AY114</f>
        <v>4.4543429844097994E-3</v>
      </c>
      <c r="F81" s="461"/>
    </row>
    <row r="82" spans="1:6" ht="15.75">
      <c r="A82" s="352"/>
      <c r="B82" s="472"/>
      <c r="C82" s="207" t="str">
        <f>'[4]расчет по услугам'!$AT115</f>
        <v>Уборщик</v>
      </c>
      <c r="D82" s="208" t="s">
        <v>83</v>
      </c>
      <c r="E82" s="461">
        <f>'[4]расчет по услугам'!$AY115</f>
        <v>2.4498886414253896E-2</v>
      </c>
      <c r="F82" s="461"/>
    </row>
    <row r="83" spans="1:6" s="45" customFormat="1" ht="16.5" customHeight="1">
      <c r="A83" s="352"/>
      <c r="B83" s="472"/>
      <c r="C83" s="462" t="s">
        <v>77</v>
      </c>
      <c r="D83" s="462"/>
      <c r="E83" s="462"/>
      <c r="F83" s="462"/>
    </row>
    <row r="84" spans="1:6" ht="16.5" customHeight="1">
      <c r="A84" s="352"/>
      <c r="B84" s="472"/>
      <c r="C84" s="179" t="str">
        <f>'[4]расчет по услугам'!$AT119</f>
        <v>Медикаменты</v>
      </c>
      <c r="D84" s="229" t="s">
        <v>85</v>
      </c>
      <c r="E84" s="461">
        <f>'[4]расчет по услугам'!$AY119</f>
        <v>2.2271714922048997E-3</v>
      </c>
      <c r="F84" s="461"/>
    </row>
    <row r="85" spans="1:6" ht="18" customHeight="1">
      <c r="A85" s="352"/>
      <c r="B85" s="472"/>
      <c r="C85" s="179" t="str">
        <f>'[4]расчет по услугам'!$AT120</f>
        <v>Услуги Семис</v>
      </c>
      <c r="D85" s="229" t="s">
        <v>85</v>
      </c>
      <c r="E85" s="461">
        <f>'[4]расчет по услугам'!$AY120</f>
        <v>2.2271714922048997E-3</v>
      </c>
      <c r="F85" s="461"/>
    </row>
    <row r="86" spans="1:6" ht="30" customHeight="1">
      <c r="A86" s="352"/>
      <c r="B86" s="472"/>
      <c r="C86" s="179" t="str">
        <f>'[4]расчет по услугам'!$AT121</f>
        <v>командировочные расходы административного персонала</v>
      </c>
      <c r="D86" s="229" t="s">
        <v>85</v>
      </c>
      <c r="E86" s="461">
        <f>'[4]расчет по услугам'!$AY121</f>
        <v>2.2271714922048997E-3</v>
      </c>
      <c r="F86" s="461"/>
    </row>
    <row r="87" spans="1:6" ht="30" customHeight="1">
      <c r="A87" s="352"/>
      <c r="B87" s="472"/>
      <c r="C87" s="179" t="str">
        <f>'[4]расчет по услугам'!$AT122</f>
        <v>Испытание диэлектрических бот и перчаток</v>
      </c>
      <c r="D87" s="229" t="s">
        <v>85</v>
      </c>
      <c r="E87" s="461">
        <f>'[4]расчет по услугам'!$AY122</f>
        <v>2.2271714922048997E-3</v>
      </c>
      <c r="F87" s="461"/>
    </row>
    <row r="88" spans="1:6" ht="16.5" customHeight="1">
      <c r="A88" s="352"/>
      <c r="B88" s="472"/>
      <c r="C88" s="179" t="str">
        <f>'[4]расчет по услугам'!$AT123</f>
        <v>Демеркуризация отработанных ламп</v>
      </c>
      <c r="D88" s="229" t="s">
        <v>85</v>
      </c>
      <c r="E88" s="461">
        <f>'[4]расчет по услугам'!$AY123</f>
        <v>2.2271714922048997E-3</v>
      </c>
      <c r="F88" s="461"/>
    </row>
    <row r="89" spans="1:6" ht="16.5" customHeight="1">
      <c r="A89" s="352"/>
      <c r="B89" s="472"/>
      <c r="C89" s="179" t="str">
        <f>'[4]расчет по услугам'!$AT124</f>
        <v>Аттестация условий оабочих мест</v>
      </c>
      <c r="D89" s="229" t="s">
        <v>85</v>
      </c>
      <c r="E89" s="461">
        <f>'[4]расчет по услугам'!$AY124</f>
        <v>2.2271714922048997E-3</v>
      </c>
      <c r="F89" s="461"/>
    </row>
    <row r="90" spans="1:6" ht="18.75" customHeight="1">
      <c r="A90" s="352"/>
      <c r="B90" s="472"/>
      <c r="C90" s="179" t="str">
        <f>'[4]расчет по услугам'!$AT125</f>
        <v>Инструментальный контроль качества</v>
      </c>
      <c r="D90" s="229" t="s">
        <v>85</v>
      </c>
      <c r="E90" s="461">
        <f>'[4]расчет по услугам'!$AY125</f>
        <v>2.2271714922048997E-3</v>
      </c>
      <c r="F90" s="461"/>
    </row>
    <row r="91" spans="1:6" ht="17.25" customHeight="1">
      <c r="A91" s="352"/>
      <c r="B91" s="472"/>
      <c r="C91" s="179" t="str">
        <f>'[4]расчет по услугам'!$AT126</f>
        <v>Замена технического паспорта</v>
      </c>
      <c r="D91" s="229" t="s">
        <v>85</v>
      </c>
      <c r="E91" s="461">
        <f>'[4]расчет по услугам'!$AY126</f>
        <v>2.2271714922048997E-3</v>
      </c>
      <c r="F91" s="461"/>
    </row>
    <row r="92" spans="1:6" ht="30" customHeight="1">
      <c r="A92" s="352"/>
      <c r="B92" s="472"/>
      <c r="C92" s="179" t="str">
        <f>'[4]расчет по услугам'!$AT127</f>
        <v>Экспертиза огнезащитной обработки строительных конструкций и текстильных материалов</v>
      </c>
      <c r="D92" s="229" t="s">
        <v>85</v>
      </c>
      <c r="E92" s="461">
        <f>'[4]расчет по услугам'!$AY127</f>
        <v>2.2271714922048997E-3</v>
      </c>
      <c r="F92" s="461"/>
    </row>
    <row r="93" spans="1:6" ht="16.5" customHeight="1">
      <c r="A93" s="352"/>
      <c r="B93" s="472"/>
      <c r="C93" s="179" t="str">
        <f>'[4]расчет по услугам'!$AT128</f>
        <v>Налоги, госпошлина</v>
      </c>
      <c r="D93" s="229" t="s">
        <v>85</v>
      </c>
      <c r="E93" s="461">
        <f>'[4]расчет по услугам'!$AY128</f>
        <v>2.2271714922048997E-3</v>
      </c>
      <c r="F93" s="461"/>
    </row>
    <row r="94" spans="1:6" ht="18" customHeight="1">
      <c r="A94" s="352"/>
      <c r="B94" s="472"/>
      <c r="C94" s="179" t="str">
        <f>'[4]расчет по услугам'!$AT129</f>
        <v>пособие по уходу за ребенком до 3-х лет</v>
      </c>
      <c r="D94" s="229" t="s">
        <v>85</v>
      </c>
      <c r="E94" s="461">
        <f>'[4]расчет по услугам'!$AY129</f>
        <v>2.5062656641604009E-3</v>
      </c>
      <c r="F94" s="461"/>
    </row>
    <row r="95" spans="1:6" ht="14.25" customHeight="1">
      <c r="A95" s="352"/>
      <c r="B95" s="472"/>
      <c r="C95" s="179" t="str">
        <f>'[4]расчет по услугам'!$AT130</f>
        <v>Медосмотр административного персонала</v>
      </c>
      <c r="D95" s="229" t="s">
        <v>85</v>
      </c>
      <c r="E95" s="461">
        <f>'[4]расчет по услугам'!$AY130</f>
        <v>2.2271714922048997E-3</v>
      </c>
      <c r="F95" s="461"/>
    </row>
    <row r="96" spans="1:6" ht="18" customHeight="1">
      <c r="A96" s="352"/>
      <c r="B96" s="472"/>
      <c r="C96" s="179" t="str">
        <f>'[4]расчет по услугам'!$AT131</f>
        <v>Прочие услуги</v>
      </c>
      <c r="D96" s="180" t="s">
        <v>85</v>
      </c>
      <c r="E96" s="461">
        <f>'[4]расчет по услугам'!$AY131</f>
        <v>2.2271714922048997E-3</v>
      </c>
      <c r="F96" s="461"/>
    </row>
    <row r="97" spans="1:6" ht="33" customHeight="1">
      <c r="A97" s="352"/>
      <c r="B97" s="472"/>
      <c r="C97" s="179" t="str">
        <f>'[4]расчет по услугам'!$AT132</f>
        <v>Хоз.товары (дезинфицирующие, моющие средства)</v>
      </c>
      <c r="D97" s="180" t="s">
        <v>85</v>
      </c>
      <c r="E97" s="461">
        <f>'[4]расчет по услугам'!$AY132</f>
        <v>2.2271714922048997E-3</v>
      </c>
      <c r="F97" s="461"/>
    </row>
    <row r="98" spans="1:6" ht="18" customHeight="1">
      <c r="A98" s="352"/>
      <c r="B98" s="472"/>
      <c r="C98" s="179" t="str">
        <f>'[4]расчет по услугам'!$AT133</f>
        <v>ГСМ</v>
      </c>
      <c r="D98" s="180" t="s">
        <v>85</v>
      </c>
      <c r="E98" s="461">
        <f>'[4]расчет по услугам'!$AY133</f>
        <v>2.2271714922048997E-3</v>
      </c>
      <c r="F98" s="461"/>
    </row>
    <row r="99" spans="1:6" ht="30" customHeight="1">
      <c r="A99" s="352"/>
      <c r="B99" s="472"/>
      <c r="C99" s="179" t="str">
        <f>'[4]расчет по услугам'!$AT134</f>
        <v>Мягкий инвентарь  (постельное, подушки)</v>
      </c>
      <c r="D99" s="180" t="s">
        <v>85</v>
      </c>
      <c r="E99" s="461">
        <f>'[4]расчет по услугам'!$AY134</f>
        <v>2.2271714922048997E-3</v>
      </c>
      <c r="F99" s="461"/>
    </row>
    <row r="100" spans="1:6" ht="18" customHeight="1">
      <c r="A100" s="352"/>
      <c r="B100" s="472"/>
      <c r="C100" s="179" t="str">
        <f>'[4]расчет по услугам'!$AT135</f>
        <v>Медосмотр обслуживающего персонала</v>
      </c>
      <c r="D100" s="180" t="s">
        <v>85</v>
      </c>
      <c r="E100" s="461">
        <f>'[4]расчет по услугам'!$AY135</f>
        <v>2.2271714922048997E-3</v>
      </c>
      <c r="F100" s="461"/>
    </row>
    <row r="101" spans="1:6" ht="32.25" customHeight="1">
      <c r="A101" s="352"/>
      <c r="B101" s="472"/>
      <c r="C101" s="179" t="str">
        <f>'[4]расчет по услугам'!$AT136</f>
        <v>Обучение электро-теплотехнического персонала</v>
      </c>
      <c r="D101" s="180" t="s">
        <v>85</v>
      </c>
      <c r="E101" s="461">
        <f>'[4]расчет по услугам'!$AY136</f>
        <v>2.2271714922048997E-3</v>
      </c>
      <c r="F101" s="461"/>
    </row>
    <row r="102" spans="1:6" ht="18" customHeight="1">
      <c r="A102" s="352"/>
      <c r="B102" s="472"/>
      <c r="C102" s="179" t="str">
        <f>'[4]расчет по услугам'!$AT137</f>
        <v>Услуги Центра гигины и эпидемиологии</v>
      </c>
      <c r="D102" s="180" t="s">
        <v>85</v>
      </c>
      <c r="E102" s="461">
        <f>'[4]расчет по услугам'!$AY137</f>
        <v>2.2271714922048997E-3</v>
      </c>
      <c r="F102" s="461"/>
    </row>
    <row r="103" spans="1:6" s="38" customFormat="1" ht="18" customHeight="1">
      <c r="A103" s="352"/>
      <c r="B103" s="472"/>
      <c r="C103" s="179" t="str">
        <f>'[4]расчет по услугам'!$AT138</f>
        <v>Строительные материалы</v>
      </c>
      <c r="D103" s="180" t="s">
        <v>85</v>
      </c>
      <c r="E103" s="461">
        <f>'[4]расчет по услугам'!$AY138</f>
        <v>2.2271714922048997E-3</v>
      </c>
      <c r="F103" s="461"/>
    </row>
    <row r="104" spans="1:6" s="38" customFormat="1" ht="15" customHeight="1">
      <c r="A104" s="352"/>
      <c r="B104" s="472"/>
      <c r="C104" s="179" t="str">
        <f>'[4]расчет по услугам'!$AT139</f>
        <v>Проведение испытаний устройст заземления и изоляции электросетей</v>
      </c>
      <c r="D104" s="180" t="s">
        <v>85</v>
      </c>
      <c r="E104" s="461">
        <f>'[4]расчет по услугам'!$AY139</f>
        <v>2.2271714922048997E-3</v>
      </c>
      <c r="F104" s="461"/>
    </row>
    <row r="105" spans="1:6" s="38" customFormat="1" ht="15" customHeight="1">
      <c r="A105" s="352"/>
      <c r="B105" s="472"/>
      <c r="C105" s="179" t="str">
        <f>'[4]расчет по услугам'!$AT140</f>
        <v>Обслуживание системы наружного видеонаблюдения</v>
      </c>
      <c r="D105" s="180" t="s">
        <v>85</v>
      </c>
      <c r="E105" s="461">
        <f>'[4]расчет по услугам'!$AY140</f>
        <v>2.2271714922048997E-3</v>
      </c>
      <c r="F105" s="461"/>
    </row>
    <row r="106" spans="1:6" ht="14.25" customHeight="1">
      <c r="A106" s="352"/>
      <c r="B106" s="472"/>
      <c r="C106" s="179" t="str">
        <f>'[4]расчет по услугам'!$AT141</f>
        <v>Прочие материальные запасы</v>
      </c>
      <c r="D106" s="180" t="s">
        <v>85</v>
      </c>
      <c r="E106" s="461">
        <f>'[4]расчет по услугам'!$AY141</f>
        <v>0</v>
      </c>
      <c r="F106" s="461"/>
    </row>
    <row r="107" spans="1:6" ht="15" customHeight="1">
      <c r="A107" s="352"/>
      <c r="B107" s="472"/>
      <c r="C107" s="179" t="str">
        <f>'[4]расчет по услугам'!$AT142</f>
        <v>Организация питания воспитанников</v>
      </c>
      <c r="D107" s="180" t="s">
        <v>85</v>
      </c>
      <c r="E107" s="461">
        <f>'[4]расчет по услугам'!$AY142</f>
        <v>2.0746887966804979E-3</v>
      </c>
      <c r="F107" s="461"/>
    </row>
  </sheetData>
  <mergeCells count="108">
    <mergeCell ref="E105:F105"/>
    <mergeCell ref="E106:F106"/>
    <mergeCell ref="E107:F107"/>
    <mergeCell ref="E99:F99"/>
    <mergeCell ref="E100:F100"/>
    <mergeCell ref="E101:F101"/>
    <mergeCell ref="E102:F102"/>
    <mergeCell ref="E103:F103"/>
    <mergeCell ref="E104:F104"/>
    <mergeCell ref="E93:F93"/>
    <mergeCell ref="E94:F94"/>
    <mergeCell ref="E95:F95"/>
    <mergeCell ref="E96:F96"/>
    <mergeCell ref="E97:F97"/>
    <mergeCell ref="E98:F98"/>
    <mergeCell ref="E87:F87"/>
    <mergeCell ref="E88:F88"/>
    <mergeCell ref="E89:F89"/>
    <mergeCell ref="E90:F90"/>
    <mergeCell ref="E91:F91"/>
    <mergeCell ref="E92:F92"/>
    <mergeCell ref="C83:F83"/>
    <mergeCell ref="E84:F84"/>
    <mergeCell ref="E85:F85"/>
    <mergeCell ref="E86:F86"/>
    <mergeCell ref="E81:F81"/>
    <mergeCell ref="E82:F82"/>
    <mergeCell ref="E75:F75"/>
    <mergeCell ref="E76:F76"/>
    <mergeCell ref="E77:F77"/>
    <mergeCell ref="E78:F78"/>
    <mergeCell ref="E79:F79"/>
    <mergeCell ref="E80:F80"/>
    <mergeCell ref="C71:F71"/>
    <mergeCell ref="E72:F72"/>
    <mergeCell ref="E73:F73"/>
    <mergeCell ref="E74:F74"/>
    <mergeCell ref="C67:F67"/>
    <mergeCell ref="E63:F63"/>
    <mergeCell ref="E64:F64"/>
    <mergeCell ref="E65:F65"/>
    <mergeCell ref="E66:F66"/>
    <mergeCell ref="E68:F68"/>
    <mergeCell ref="E69:F69"/>
    <mergeCell ref="E70:F70"/>
    <mergeCell ref="C62:F62"/>
    <mergeCell ref="C60:F60"/>
    <mergeCell ref="E52:F52"/>
    <mergeCell ref="E53:F53"/>
    <mergeCell ref="E54:F54"/>
    <mergeCell ref="E55:F55"/>
    <mergeCell ref="C49:F49"/>
    <mergeCell ref="E50:F50"/>
    <mergeCell ref="E51:F51"/>
    <mergeCell ref="E56:F56"/>
    <mergeCell ref="E57:F57"/>
    <mergeCell ref="E58:F58"/>
    <mergeCell ref="E59:F59"/>
    <mergeCell ref="E44:F44"/>
    <mergeCell ref="E45:F45"/>
    <mergeCell ref="E46:F46"/>
    <mergeCell ref="E47:F47"/>
    <mergeCell ref="C43:F43"/>
    <mergeCell ref="E48:F48"/>
    <mergeCell ref="E41:F41"/>
    <mergeCell ref="E42:F42"/>
    <mergeCell ref="E38:F38"/>
    <mergeCell ref="E39:F39"/>
    <mergeCell ref="E40:F40"/>
    <mergeCell ref="E36:F36"/>
    <mergeCell ref="E37:F37"/>
    <mergeCell ref="C35:F35"/>
    <mergeCell ref="E34:F34"/>
    <mergeCell ref="E32:F32"/>
    <mergeCell ref="E33:F33"/>
    <mergeCell ref="E30:F30"/>
    <mergeCell ref="E31:F31"/>
    <mergeCell ref="E28:F28"/>
    <mergeCell ref="E29:F29"/>
    <mergeCell ref="E26:F26"/>
    <mergeCell ref="E27:F27"/>
    <mergeCell ref="E24:F24"/>
    <mergeCell ref="E25:F25"/>
    <mergeCell ref="E23:F23"/>
    <mergeCell ref="E20:F20"/>
    <mergeCell ref="E21:F21"/>
    <mergeCell ref="E19:F19"/>
    <mergeCell ref="E15:F15"/>
    <mergeCell ref="E16:F16"/>
    <mergeCell ref="E17:F17"/>
    <mergeCell ref="E18:F18"/>
    <mergeCell ref="E22:F22"/>
    <mergeCell ref="E9:F9"/>
    <mergeCell ref="E10:F10"/>
    <mergeCell ref="E11:F11"/>
    <mergeCell ref="E13:F13"/>
    <mergeCell ref="E6:F6"/>
    <mergeCell ref="E7:F7"/>
    <mergeCell ref="E8:F8"/>
    <mergeCell ref="E12:F12"/>
    <mergeCell ref="A3:A107"/>
    <mergeCell ref="B3:B107"/>
    <mergeCell ref="C3:F3"/>
    <mergeCell ref="E4:F4"/>
    <mergeCell ref="E1:F1"/>
    <mergeCell ref="E5:F5"/>
    <mergeCell ref="E2:F2"/>
    <mergeCell ref="C14:F14"/>
  </mergeCells>
  <pageMargins left="0.78740157480314965" right="0.59055118110236227" top="0.39370078740157483" bottom="0.39370078740157483" header="0.31496062992125984" footer="0.31496062992125984"/>
  <pageSetup paperSize="9" scale="63" fitToHeight="0" orientation="portrait" r:id="rId1"/>
  <rowBreaks count="1" manualBreakCount="1">
    <brk id="53" max="3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BK92"/>
  <sheetViews>
    <sheetView view="pageBreakPreview" topLeftCell="A52" zoomScale="60" zoomScaleNormal="80" zoomScalePageLayoutView="85" workbookViewId="0">
      <selection activeCell="M30" sqref="M30"/>
    </sheetView>
  </sheetViews>
  <sheetFormatPr defaultColWidth="8.85546875" defaultRowHeight="15" outlineLevelRow="2"/>
  <cols>
    <col min="1" max="1" width="27.7109375" style="7" customWidth="1"/>
    <col min="2" max="2" width="29" style="7" customWidth="1"/>
    <col min="3" max="3" width="39" style="7" customWidth="1"/>
    <col min="4" max="4" width="21.85546875" style="7" customWidth="1"/>
    <col min="5" max="5" width="11.5703125" style="7" customWidth="1"/>
    <col min="6" max="6" width="7.85546875" style="7" customWidth="1"/>
    <col min="7" max="23" width="8.85546875" style="7" customWidth="1"/>
    <col min="24" max="16384" width="8.85546875" style="7"/>
  </cols>
  <sheetData>
    <row r="1" spans="1:6" ht="90" customHeight="1">
      <c r="A1" s="174" t="s">
        <v>38</v>
      </c>
      <c r="B1" s="174" t="s">
        <v>106</v>
      </c>
      <c r="C1" s="175" t="s">
        <v>40</v>
      </c>
      <c r="D1" s="175" t="s">
        <v>41</v>
      </c>
      <c r="E1" s="473" t="s">
        <v>44</v>
      </c>
      <c r="F1" s="473"/>
    </row>
    <row r="2" spans="1:6">
      <c r="A2" s="177">
        <v>1</v>
      </c>
      <c r="B2" s="177">
        <v>2</v>
      </c>
      <c r="C2" s="178">
        <v>3</v>
      </c>
      <c r="D2" s="178">
        <v>4</v>
      </c>
      <c r="E2" s="388">
        <v>5</v>
      </c>
      <c r="F2" s="388"/>
    </row>
    <row r="3" spans="1:6" ht="39.75" customHeight="1">
      <c r="A3" s="352" t="s">
        <v>138</v>
      </c>
      <c r="B3" s="472" t="s">
        <v>181</v>
      </c>
      <c r="C3" s="462" t="s">
        <v>90</v>
      </c>
      <c r="D3" s="462"/>
      <c r="E3" s="462"/>
      <c r="F3" s="462"/>
    </row>
    <row r="4" spans="1:6" ht="22.5" customHeight="1">
      <c r="A4" s="352"/>
      <c r="B4" s="472"/>
      <c r="C4" s="179" t="str">
        <f>'[23]расчет по услугам'!$Y12</f>
        <v>Учитель</v>
      </c>
      <c r="D4" s="180" t="s">
        <v>83</v>
      </c>
      <c r="E4" s="461">
        <f>'[23]расчет по услугам'!$AD12</f>
        <v>919.44500000000005</v>
      </c>
      <c r="F4" s="461"/>
    </row>
    <row r="5" spans="1:6" ht="24" customHeight="1" outlineLevel="1">
      <c r="A5" s="352"/>
      <c r="B5" s="472"/>
      <c r="C5" s="179" t="str">
        <f>'[23]расчет по услугам'!$Y13</f>
        <v>Тьютор</v>
      </c>
      <c r="D5" s="180" t="s">
        <v>83</v>
      </c>
      <c r="E5" s="461">
        <f>'[23]расчет по услугам'!$AD13</f>
        <v>102.70833333333334</v>
      </c>
      <c r="F5" s="461"/>
    </row>
    <row r="6" spans="1:6" s="6" customFormat="1" ht="33.75" customHeight="1" outlineLevel="1">
      <c r="A6" s="352"/>
      <c r="B6" s="472"/>
      <c r="C6" s="470" t="s">
        <v>109</v>
      </c>
      <c r="D6" s="471"/>
      <c r="E6" s="471"/>
      <c r="F6" s="471"/>
    </row>
    <row r="7" spans="1:6" ht="24" customHeight="1" outlineLevel="2">
      <c r="A7" s="352"/>
      <c r="B7" s="472"/>
      <c r="C7" s="179" t="str">
        <f>'[23]расчет по услугам'!$Y19</f>
        <v>Классные журналы</v>
      </c>
      <c r="D7" s="180" t="str">
        <f>'[17]расчет по услугам'!CF36</f>
        <v>шт</v>
      </c>
      <c r="E7" s="461">
        <f>'[23]расчет по услугам'!$AD19</f>
        <v>0</v>
      </c>
      <c r="F7" s="514"/>
    </row>
    <row r="8" spans="1:6" ht="15" customHeight="1" outlineLevel="2">
      <c r="A8" s="352"/>
      <c r="B8" s="472"/>
      <c r="C8" s="179" t="str">
        <f>'[23]расчет по услугам'!$Y20</f>
        <v>Бумага для офисной техники</v>
      </c>
      <c r="D8" s="180" t="str">
        <f>'[17]расчет по услугам'!CF37</f>
        <v>шт</v>
      </c>
      <c r="E8" s="461">
        <f>'[23]расчет по услугам'!$AD20</f>
        <v>0</v>
      </c>
      <c r="F8" s="514"/>
    </row>
    <row r="9" spans="1:6" ht="15" customHeight="1" outlineLevel="2">
      <c r="A9" s="352"/>
      <c r="B9" s="472"/>
      <c r="C9" s="179" t="str">
        <f>'[23]расчет по услугам'!$Y21</f>
        <v>Канцелярский набор</v>
      </c>
      <c r="D9" s="180" t="str">
        <f>'[17]расчет по услугам'!CF38</f>
        <v>шт</v>
      </c>
      <c r="E9" s="461">
        <f>'[23]расчет по услугам'!$AD21</f>
        <v>0</v>
      </c>
      <c r="F9" s="514"/>
    </row>
    <row r="10" spans="1:6" ht="15" customHeight="1" outlineLevel="2">
      <c r="A10" s="352"/>
      <c r="B10" s="472"/>
      <c r="C10" s="179" t="str">
        <f>'[23]расчет по услугам'!$Y22</f>
        <v>Набор шариковых ручек</v>
      </c>
      <c r="D10" s="180" t="s">
        <v>52</v>
      </c>
      <c r="E10" s="461">
        <f>'[23]расчет по услугам'!$AD22</f>
        <v>0</v>
      </c>
      <c r="F10" s="514"/>
    </row>
    <row r="11" spans="1:6" ht="15" customHeight="1" outlineLevel="2">
      <c r="A11" s="352"/>
      <c r="B11" s="472"/>
      <c r="C11" s="179" t="str">
        <f>'[23]расчет по услугам'!$Y23</f>
        <v>Набор гелевых ручек</v>
      </c>
      <c r="D11" s="180" t="s">
        <v>52</v>
      </c>
      <c r="E11" s="461">
        <f>'[23]расчет по услугам'!$AD23</f>
        <v>0</v>
      </c>
      <c r="F11" s="514"/>
    </row>
    <row r="12" spans="1:6" ht="15.75" customHeight="1" outlineLevel="2">
      <c r="A12" s="352"/>
      <c r="B12" s="472"/>
      <c r="C12" s="179" t="str">
        <f>'[23]расчет по услугам'!$Y24</f>
        <v>Стержень для ручек</v>
      </c>
      <c r="D12" s="180" t="str">
        <f>'[17]расчет по услугам'!CF41</f>
        <v>шт</v>
      </c>
      <c r="E12" s="461">
        <f>'[23]расчет по услугам'!$AD24</f>
        <v>0</v>
      </c>
      <c r="F12" s="514"/>
    </row>
    <row r="13" spans="1:6" ht="15" customHeight="1" outlineLevel="2">
      <c r="A13" s="352"/>
      <c r="B13" s="472"/>
      <c r="C13" s="179" t="str">
        <f>'[23]расчет по услугам'!$Y25</f>
        <v>Набор  для маркерной доски (маркеры, губка, спрей, магниты)</v>
      </c>
      <c r="D13" s="180" t="s">
        <v>52</v>
      </c>
      <c r="E13" s="461">
        <f>'[23]расчет по услугам'!$AD25</f>
        <v>0</v>
      </c>
      <c r="F13" s="514"/>
    </row>
    <row r="14" spans="1:6" ht="15" customHeight="1" outlineLevel="2">
      <c r="A14" s="352"/>
      <c r="B14" s="472"/>
      <c r="C14" s="179" t="str">
        <f>'[23]расчет по услугам'!$Y26</f>
        <v>Архивная папка</v>
      </c>
      <c r="D14" s="180" t="s">
        <v>52</v>
      </c>
      <c r="E14" s="461">
        <f>'[23]расчет по услугам'!$AD26</f>
        <v>0</v>
      </c>
      <c r="F14" s="514"/>
    </row>
    <row r="15" spans="1:6" ht="15" customHeight="1" outlineLevel="2">
      <c r="A15" s="352"/>
      <c r="B15" s="472"/>
      <c r="C15" s="179" t="str">
        <f>'[23]расчет по услугам'!$Y27</f>
        <v>Пластиковая папка</v>
      </c>
      <c r="D15" s="180" t="str">
        <f>'[17]расчет по услугам'!CF44</f>
        <v>шт</v>
      </c>
      <c r="E15" s="461">
        <f>'[23]расчет по услугам'!$AD27</f>
        <v>0</v>
      </c>
      <c r="F15" s="514"/>
    </row>
    <row r="16" spans="1:6" ht="18" customHeight="1" outlineLevel="2">
      <c r="A16" s="352"/>
      <c r="B16" s="472"/>
      <c r="C16" s="179" t="str">
        <f>'[23]расчет по услугам'!$Y28</f>
        <v>Скотч</v>
      </c>
      <c r="D16" s="180" t="s">
        <v>52</v>
      </c>
      <c r="E16" s="461">
        <f>'[23]расчет по услугам'!$AD28</f>
        <v>0</v>
      </c>
      <c r="F16" s="514"/>
    </row>
    <row r="17" spans="1:6" ht="15" customHeight="1" outlineLevel="2">
      <c r="A17" s="352"/>
      <c r="B17" s="472"/>
      <c r="C17" s="179" t="str">
        <f>'[23]расчет по услугам'!$Y29</f>
        <v>Ножницы</v>
      </c>
      <c r="D17" s="180" t="s">
        <v>52</v>
      </c>
      <c r="E17" s="461">
        <f>'[23]расчет по услугам'!$AD29</f>
        <v>0</v>
      </c>
      <c r="F17" s="514"/>
    </row>
    <row r="18" spans="1:6" ht="15" customHeight="1" outlineLevel="2">
      <c r="A18" s="352"/>
      <c r="B18" s="472"/>
      <c r="C18" s="179" t="str">
        <f>'[23]расчет по услугам'!$Y30</f>
        <v>Набор фломастеров</v>
      </c>
      <c r="D18" s="180" t="s">
        <v>52</v>
      </c>
      <c r="E18" s="461">
        <f>'[23]расчет по услугам'!$AD30</f>
        <v>0</v>
      </c>
      <c r="F18" s="514"/>
    </row>
    <row r="19" spans="1:6" ht="15" customHeight="1" outlineLevel="2">
      <c r="A19" s="352"/>
      <c r="B19" s="472"/>
      <c r="C19" s="179" t="str">
        <f>'[23]расчет по услугам'!$Y31</f>
        <v>Набор файлов</v>
      </c>
      <c r="D19" s="180" t="str">
        <f>'[17]расчет по услугам'!CF48</f>
        <v>шт</v>
      </c>
      <c r="E19" s="461">
        <f>'[23]расчет по услугам'!$AD31</f>
        <v>0</v>
      </c>
      <c r="F19" s="514"/>
    </row>
    <row r="20" spans="1:6" ht="15" customHeight="1" outlineLevel="2">
      <c r="A20" s="352"/>
      <c r="B20" s="472"/>
      <c r="C20" s="179" t="str">
        <f>'[23]расчет по услугам'!$Y32</f>
        <v>Клей канцелярский</v>
      </c>
      <c r="D20" s="180" t="str">
        <f>'[17]расчет по услугам'!CF49</f>
        <v>шт</v>
      </c>
      <c r="E20" s="461">
        <f>'[23]расчет по услугам'!$AD32</f>
        <v>0</v>
      </c>
      <c r="F20" s="514"/>
    </row>
    <row r="21" spans="1:6" ht="15.75" customHeight="1" outlineLevel="2">
      <c r="A21" s="352"/>
      <c r="B21" s="472"/>
      <c r="C21" s="179" t="str">
        <f>'[23]расчет по услугам'!$Y33</f>
        <v>Материалы для занятий</v>
      </c>
      <c r="D21" s="180" t="str">
        <f>'[17]расчет по услугам'!CF50</f>
        <v>шт</v>
      </c>
      <c r="E21" s="461">
        <f>'[23]расчет по услугам'!$AD33</f>
        <v>0</v>
      </c>
      <c r="F21" s="514"/>
    </row>
    <row r="22" spans="1:6" ht="15" customHeight="1" outlineLevel="2">
      <c r="A22" s="352"/>
      <c r="B22" s="472"/>
      <c r="C22" s="179" t="str">
        <f>'[23]расчет по услугам'!$Y34</f>
        <v>картридж</v>
      </c>
      <c r="D22" s="180" t="str">
        <f>'[17]расчет по услугам'!CF51</f>
        <v>шт</v>
      </c>
      <c r="E22" s="461">
        <f>'[23]расчет по услугам'!$AD34</f>
        <v>0</v>
      </c>
      <c r="F22" s="514"/>
    </row>
    <row r="23" spans="1:6" ht="15" customHeight="1" outlineLevel="2">
      <c r="A23" s="352"/>
      <c r="B23" s="472"/>
      <c r="C23" s="179" t="str">
        <f>'[23]расчет по услугам'!$Y35</f>
        <v>тонер</v>
      </c>
      <c r="D23" s="180" t="s">
        <v>52</v>
      </c>
      <c r="E23" s="461">
        <f>'[23]расчет по услугам'!$AD35</f>
        <v>0</v>
      </c>
      <c r="F23" s="514"/>
    </row>
    <row r="24" spans="1:6" ht="15" customHeight="1" outlineLevel="2">
      <c r="A24" s="352"/>
      <c r="B24" s="472"/>
      <c r="C24" s="179" t="str">
        <f>'[23]расчет по услугам'!$Y36</f>
        <v>Материалы для уроков ОБЖ</v>
      </c>
      <c r="D24" s="180" t="str">
        <f>'[17]расчет по услугам'!CF53</f>
        <v>шт</v>
      </c>
      <c r="E24" s="461">
        <f>'[23]расчет по услугам'!$AD36</f>
        <v>0</v>
      </c>
      <c r="F24" s="514"/>
    </row>
    <row r="25" spans="1:6" ht="17.25" customHeight="1" outlineLevel="2">
      <c r="A25" s="352"/>
      <c r="B25" s="472"/>
      <c r="C25" s="179" t="str">
        <f>'[23]расчет по услугам'!$Y37</f>
        <v>Доска маркерная</v>
      </c>
      <c r="D25" s="180" t="str">
        <f>'[17]расчет по услугам'!CF54</f>
        <v>шт</v>
      </c>
      <c r="E25" s="461">
        <f>'[23]расчет по услугам'!$AD37</f>
        <v>0</v>
      </c>
      <c r="F25" s="514"/>
    </row>
    <row r="26" spans="1:6" ht="15" customHeight="1" outlineLevel="2">
      <c r="A26" s="352"/>
      <c r="B26" s="472"/>
      <c r="C26" s="179" t="str">
        <f>'[23]расчет по услугам'!$Y38</f>
        <v>Мел</v>
      </c>
      <c r="D26" s="180" t="str">
        <f>'[17]расчет по услугам'!CF55</f>
        <v>шт</v>
      </c>
      <c r="E26" s="461">
        <f>'[23]расчет по услугам'!$AD38</f>
        <v>0</v>
      </c>
      <c r="F26" s="514"/>
    </row>
    <row r="27" spans="1:6" ht="33.75" customHeight="1">
      <c r="A27" s="352"/>
      <c r="B27" s="472"/>
      <c r="C27" s="462" t="s">
        <v>53</v>
      </c>
      <c r="D27" s="462"/>
      <c r="E27" s="462"/>
      <c r="F27" s="462"/>
    </row>
    <row r="28" spans="1:6" ht="26.25" customHeight="1" outlineLevel="2">
      <c r="A28" s="352"/>
      <c r="B28" s="472"/>
      <c r="C28" s="189" t="str">
        <f>'[23]расчет по услугам'!$Y50</f>
        <v>медосмотр педработников</v>
      </c>
      <c r="D28" s="341" t="s">
        <v>85</v>
      </c>
      <c r="E28" s="522">
        <f>'[23]расчет по услугам'!$AD50</f>
        <v>4.1666666666666664E-2</v>
      </c>
      <c r="F28" s="522"/>
    </row>
    <row r="29" spans="1:6" ht="30" customHeight="1" outlineLevel="2">
      <c r="A29" s="352"/>
      <c r="B29" s="472"/>
      <c r="C29" s="189" t="str">
        <f>'[23]расчет по услугам'!$Y51</f>
        <v>ремонт и обслуживание оргтехники</v>
      </c>
      <c r="D29" s="180" t="s">
        <v>119</v>
      </c>
      <c r="E29" s="522">
        <f>'[23]расчет по услугам'!$AD51</f>
        <v>0</v>
      </c>
      <c r="F29" s="522"/>
    </row>
    <row r="30" spans="1:6" ht="30" customHeight="1" outlineLevel="2">
      <c r="A30" s="352"/>
      <c r="B30" s="472"/>
      <c r="C30" s="189" t="str">
        <f>'[23]расчет по услугам'!$Y52</f>
        <v>Интернет (компьютерный класс)</v>
      </c>
      <c r="D30" s="191" t="s">
        <v>85</v>
      </c>
      <c r="E30" s="522">
        <f>'[23]расчет по услугам'!$AD52</f>
        <v>0</v>
      </c>
      <c r="F30" s="522"/>
    </row>
    <row r="31" spans="1:6" ht="41.25" customHeight="1" outlineLevel="2">
      <c r="A31" s="352"/>
      <c r="B31" s="472"/>
      <c r="C31" s="189" t="str">
        <f>'[23]расчет по услугам'!$Y53</f>
        <v>командировочные расходы педработников</v>
      </c>
      <c r="D31" s="341" t="s">
        <v>85</v>
      </c>
      <c r="E31" s="522">
        <f>'[23]расчет по услугам'!$AD53</f>
        <v>4.1666666666666664E-2</v>
      </c>
      <c r="F31" s="522"/>
    </row>
    <row r="32" spans="1:6" ht="15" customHeight="1">
      <c r="A32" s="352"/>
      <c r="B32" s="472"/>
      <c r="C32" s="430" t="s">
        <v>60</v>
      </c>
      <c r="D32" s="430"/>
      <c r="E32" s="430"/>
      <c r="F32" s="430"/>
    </row>
    <row r="33" spans="1:6" ht="15.75" customHeight="1">
      <c r="A33" s="352"/>
      <c r="B33" s="472"/>
      <c r="C33" s="182" t="str">
        <f>'[23]расчет по услугам'!$Y62</f>
        <v>Электроэнергия 1</v>
      </c>
      <c r="D33" s="195" t="s">
        <v>110</v>
      </c>
      <c r="E33" s="464">
        <f>'[23]расчет по услугам'!$AD62</f>
        <v>0</v>
      </c>
      <c r="F33" s="464"/>
    </row>
    <row r="34" spans="1:6" ht="15.75" customHeight="1">
      <c r="A34" s="352"/>
      <c r="B34" s="472"/>
      <c r="C34" s="182" t="str">
        <f>'[23]расчет по услугам'!$Y63</f>
        <v>Теплоэнергия</v>
      </c>
      <c r="D34" s="195" t="s">
        <v>63</v>
      </c>
      <c r="E34" s="464">
        <f>'[23]расчет по услугам'!$AD63</f>
        <v>0</v>
      </c>
      <c r="F34" s="464"/>
    </row>
    <row r="35" spans="1:6" ht="15.75" customHeight="1">
      <c r="A35" s="352"/>
      <c r="B35" s="472"/>
      <c r="C35" s="182" t="str">
        <f>'[23]расчет по услугам'!$Y64</f>
        <v>Водоснабжение</v>
      </c>
      <c r="D35" s="195" t="s">
        <v>111</v>
      </c>
      <c r="E35" s="464">
        <f>'[23]расчет по услугам'!$AD64</f>
        <v>0</v>
      </c>
      <c r="F35" s="464"/>
    </row>
    <row r="36" spans="1:6" ht="15.75" customHeight="1">
      <c r="A36" s="352"/>
      <c r="B36" s="472"/>
      <c r="C36" s="182" t="str">
        <f>'[23]расчет по услугам'!$Y65</f>
        <v>ТКО</v>
      </c>
      <c r="D36" s="195" t="s">
        <v>111</v>
      </c>
      <c r="E36" s="464">
        <f>'[23]расчет по услугам'!$AD65</f>
        <v>0</v>
      </c>
      <c r="F36" s="464"/>
    </row>
    <row r="37" spans="1:6" ht="16.5" customHeight="1">
      <c r="A37" s="352"/>
      <c r="B37" s="472"/>
      <c r="C37" s="182" t="str">
        <f>'[23]расчет по услугам'!$Y66</f>
        <v>Водоотведение</v>
      </c>
      <c r="D37" s="195" t="s">
        <v>111</v>
      </c>
      <c r="E37" s="464">
        <f>'[23]расчет по услугам'!$AD66</f>
        <v>0</v>
      </c>
      <c r="F37" s="464"/>
    </row>
    <row r="38" spans="1:6" ht="15.75" customHeight="1">
      <c r="A38" s="352"/>
      <c r="B38" s="472"/>
      <c r="C38" s="481"/>
      <c r="D38" s="481"/>
      <c r="E38" s="481"/>
      <c r="F38" s="481"/>
    </row>
    <row r="39" spans="1:6" ht="36" customHeight="1">
      <c r="A39" s="352"/>
      <c r="B39" s="472"/>
      <c r="C39" s="462" t="s">
        <v>112</v>
      </c>
      <c r="D39" s="462"/>
      <c r="E39" s="462"/>
      <c r="F39" s="462"/>
    </row>
    <row r="40" spans="1:6" ht="60" customHeight="1">
      <c r="A40" s="352"/>
      <c r="B40" s="472"/>
      <c r="C40" s="179" t="str">
        <f>'[23]расчет по услугам'!$Y69</f>
        <v>Техническое обслуживание и регламентно-профилактический ремонт систем охранно-пожарной сигнализации</v>
      </c>
      <c r="D40" s="191" t="s">
        <v>85</v>
      </c>
      <c r="E40" s="461">
        <f>'[23]расчет по услугам'!$AD69</f>
        <v>0</v>
      </c>
      <c r="F40" s="461"/>
    </row>
    <row r="41" spans="1:6" ht="15" customHeight="1">
      <c r="A41" s="352"/>
      <c r="B41" s="472"/>
      <c r="C41" s="179" t="str">
        <f>'[23]расчет по услугам'!$Y70</f>
        <v>Проведение текущего ремонта</v>
      </c>
      <c r="D41" s="191" t="s">
        <v>85</v>
      </c>
      <c r="E41" s="461">
        <f>'[23]расчет по услугам'!$AD70</f>
        <v>0</v>
      </c>
      <c r="F41" s="461"/>
    </row>
    <row r="42" spans="1:6" ht="17.25" customHeight="1">
      <c r="A42" s="352"/>
      <c r="B42" s="472"/>
      <c r="C42" s="179" t="str">
        <f>'[23]расчет по услугам'!$Y71</f>
        <v>Поверка тепловодосчетчиков</v>
      </c>
      <c r="D42" s="191" t="s">
        <v>85</v>
      </c>
      <c r="E42" s="461">
        <f>'[23]расчет по услугам'!$AD71</f>
        <v>0</v>
      </c>
      <c r="F42" s="461"/>
    </row>
    <row r="43" spans="1:6" ht="50.25" customHeight="1">
      <c r="A43" s="352"/>
      <c r="B43" s="472"/>
      <c r="C43" s="179" t="str">
        <f>'[23]расчет по услугам'!$Y72</f>
        <v>Годовое техобслуживание узлов учета тепло-водоснабжения (ООО Теплоучет)</v>
      </c>
      <c r="D43" s="191" t="s">
        <v>85</v>
      </c>
      <c r="E43" s="461">
        <f>'[23]расчет по услугам'!$AD72</f>
        <v>0</v>
      </c>
      <c r="F43" s="461"/>
    </row>
    <row r="44" spans="1:6" ht="18" customHeight="1">
      <c r="A44" s="352"/>
      <c r="B44" s="472"/>
      <c r="C44" s="179" t="str">
        <f>'[23]расчет по услугам'!$Y73</f>
        <v>Обслуживание тревожной кнопки</v>
      </c>
      <c r="D44" s="191" t="s">
        <v>85</v>
      </c>
      <c r="E44" s="461">
        <f>'[23]расчет по услугам'!$AD73</f>
        <v>0</v>
      </c>
      <c r="F44" s="461"/>
    </row>
    <row r="45" spans="1:6" ht="17.25" customHeight="1">
      <c r="A45" s="352"/>
      <c r="B45" s="472"/>
      <c r="C45" s="179" t="str">
        <f>'[23]расчет по услугам'!$Y74</f>
        <v>Уборка территории от снега</v>
      </c>
      <c r="D45" s="191" t="s">
        <v>85</v>
      </c>
      <c r="E45" s="461">
        <f>'[23]расчет по услугам'!$AD74</f>
        <v>0</v>
      </c>
      <c r="F45" s="461"/>
    </row>
    <row r="46" spans="1:6" ht="16.5" customHeight="1">
      <c r="A46" s="352"/>
      <c r="B46" s="472"/>
      <c r="C46" s="179" t="str">
        <f>'[23]расчет по услугам'!$Y75</f>
        <v>Монтаж теплолузла</v>
      </c>
      <c r="D46" s="191" t="s">
        <v>85</v>
      </c>
      <c r="E46" s="461">
        <f>'[23]расчет по услугам'!$AD75</f>
        <v>0</v>
      </c>
      <c r="F46" s="461"/>
    </row>
    <row r="47" spans="1:6" ht="15.75" customHeight="1">
      <c r="A47" s="352"/>
      <c r="B47" s="472"/>
      <c r="C47" s="179" t="str">
        <f>'[23]расчет по услугам'!$Y76</f>
        <v>Дератизация и дезинфекция</v>
      </c>
      <c r="D47" s="341" t="s">
        <v>85</v>
      </c>
      <c r="E47" s="461">
        <f>'[23]расчет по услугам'!$AD76</f>
        <v>0</v>
      </c>
      <c r="F47" s="461"/>
    </row>
    <row r="48" spans="1:6" ht="72.75" customHeight="1">
      <c r="A48" s="352"/>
      <c r="B48" s="472"/>
      <c r="C48" s="179" t="str">
        <f>'[23]расчет по услугам'!$Y77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48" s="341" t="s">
        <v>85</v>
      </c>
      <c r="E48" s="461">
        <f>'[23]расчет по услугам'!$AD77</f>
        <v>0</v>
      </c>
      <c r="F48" s="461"/>
    </row>
    <row r="49" spans="1:6" ht="19.5" customHeight="1">
      <c r="A49" s="352"/>
      <c r="B49" s="472"/>
      <c r="C49" s="179" t="str">
        <f>'[23]расчет по услугам'!$Y78</f>
        <v>Обслуживание охранной сигнализации</v>
      </c>
      <c r="D49" s="341" t="s">
        <v>85</v>
      </c>
      <c r="E49" s="461">
        <f>'[23]расчет по услугам'!$AD78</f>
        <v>0</v>
      </c>
      <c r="F49" s="461"/>
    </row>
    <row r="50" spans="1:6" ht="15" customHeight="1">
      <c r="A50" s="352"/>
      <c r="B50" s="472"/>
      <c r="C50" s="373" t="s">
        <v>68</v>
      </c>
      <c r="D50" s="373"/>
      <c r="E50" s="373"/>
      <c r="F50" s="373"/>
    </row>
    <row r="51" spans="1:6" ht="15" customHeight="1">
      <c r="A51" s="352"/>
      <c r="B51" s="472"/>
      <c r="C51" s="200"/>
      <c r="D51" s="200"/>
      <c r="E51" s="200"/>
      <c r="F51" s="202"/>
    </row>
    <row r="52" spans="1:6" s="45" customFormat="1" ht="18.75" customHeight="1">
      <c r="A52" s="352"/>
      <c r="B52" s="472"/>
      <c r="C52" s="462" t="s">
        <v>69</v>
      </c>
      <c r="D52" s="462"/>
      <c r="E52" s="462"/>
      <c r="F52" s="462"/>
    </row>
    <row r="53" spans="1:6" ht="18" customHeight="1">
      <c r="A53" s="352"/>
      <c r="B53" s="472"/>
      <c r="C53" s="634" t="str">
        <f>'[23]расчет по услугам'!$Y86</f>
        <v>Абонентская связь</v>
      </c>
      <c r="D53" s="191" t="s">
        <v>85</v>
      </c>
      <c r="E53" s="461">
        <f>'[23]расчет по услугам'!$AD86</f>
        <v>0</v>
      </c>
      <c r="F53" s="461"/>
    </row>
    <row r="54" spans="1:6" ht="20.25" customHeight="1">
      <c r="A54" s="352"/>
      <c r="B54" s="472"/>
      <c r="C54" s="634" t="str">
        <f>'[23]расчет по услугам'!$Y87</f>
        <v>Услуги интернет</v>
      </c>
      <c r="D54" s="341" t="s">
        <v>85</v>
      </c>
      <c r="E54" s="461">
        <f>'[23]расчет по услугам'!$AD87</f>
        <v>0</v>
      </c>
      <c r="F54" s="461"/>
    </row>
    <row r="55" spans="1:6" ht="15" customHeight="1">
      <c r="A55" s="352"/>
      <c r="B55" s="472"/>
      <c r="C55" s="634" t="str">
        <f>'[23]расчет по услугам'!$Y88</f>
        <v>Иные услуги связи</v>
      </c>
      <c r="D55" s="341" t="s">
        <v>85</v>
      </c>
      <c r="E55" s="461">
        <f>'[23]расчет по услугам'!$AD88</f>
        <v>0</v>
      </c>
      <c r="F55" s="461"/>
    </row>
    <row r="56" spans="1:6" s="45" customFormat="1" ht="24" customHeight="1">
      <c r="A56" s="352"/>
      <c r="B56" s="472"/>
      <c r="C56" s="462" t="s">
        <v>72</v>
      </c>
      <c r="D56" s="462"/>
      <c r="E56" s="462"/>
      <c r="F56" s="462"/>
    </row>
    <row r="57" spans="1:6" ht="39" customHeight="1">
      <c r="A57" s="352"/>
      <c r="B57" s="472"/>
      <c r="C57" s="634" t="str">
        <f>'[23]расчет по услугам'!$Y$91</f>
        <v>Оплата грузовых перевозок по доставке грузов</v>
      </c>
      <c r="D57" s="179" t="s">
        <v>74</v>
      </c>
      <c r="E57" s="461">
        <f>'[23]расчет по услугам'!$AD$91</f>
        <v>0.125</v>
      </c>
      <c r="F57" s="461"/>
    </row>
    <row r="58" spans="1:6" ht="15.75" customHeight="1">
      <c r="A58" s="352"/>
      <c r="B58" s="472"/>
      <c r="C58" s="375"/>
      <c r="D58" s="375"/>
      <c r="E58" s="375"/>
      <c r="F58" s="375"/>
    </row>
    <row r="59" spans="1:6" ht="43.5" customHeight="1">
      <c r="A59" s="352"/>
      <c r="B59" s="472"/>
      <c r="C59" s="463" t="s">
        <v>75</v>
      </c>
      <c r="D59" s="463"/>
      <c r="E59" s="463"/>
      <c r="F59" s="463"/>
    </row>
    <row r="60" spans="1:6" ht="23.25" customHeight="1">
      <c r="A60" s="352"/>
      <c r="B60" s="472"/>
      <c r="C60" s="207" t="str">
        <f>'[23]расчет по услугам'!$Y96</f>
        <v>Директор</v>
      </c>
      <c r="D60" s="208" t="s">
        <v>83</v>
      </c>
      <c r="E60" s="461">
        <f>'[23]расчет по услугам'!$AD96</f>
        <v>4.1666666666666664E-2</v>
      </c>
      <c r="F60" s="461"/>
    </row>
    <row r="61" spans="1:6" ht="22.5" customHeight="1">
      <c r="A61" s="352"/>
      <c r="B61" s="472"/>
      <c r="C61" s="207" t="str">
        <f>'[23]расчет по услугам'!$Y97</f>
        <v>Зам.директора</v>
      </c>
      <c r="D61" s="208" t="s">
        <v>83</v>
      </c>
      <c r="E61" s="461">
        <f>'[23]расчет по услугам'!$AD97</f>
        <v>1.0416666666666666E-2</v>
      </c>
      <c r="F61" s="461"/>
    </row>
    <row r="62" spans="1:6" ht="36.75" customHeight="1">
      <c r="A62" s="352"/>
      <c r="B62" s="472"/>
      <c r="C62" s="207" t="str">
        <f>'[23]расчет по услугам'!$Y98</f>
        <v>Рабочий по обслуживанию и ремонту зданий</v>
      </c>
      <c r="D62" s="208" t="s">
        <v>83</v>
      </c>
      <c r="E62" s="461">
        <f>'[23]расчет по услугам'!$AD98</f>
        <v>0</v>
      </c>
      <c r="F62" s="461"/>
    </row>
    <row r="63" spans="1:6" ht="21" customHeight="1">
      <c r="A63" s="352"/>
      <c r="B63" s="472"/>
      <c r="C63" s="207" t="str">
        <f>'[23]расчет по услугам'!$Y99</f>
        <v>Сторож</v>
      </c>
      <c r="D63" s="208" t="s">
        <v>83</v>
      </c>
      <c r="E63" s="461">
        <f>'[23]расчет по услугам'!$AD99</f>
        <v>0</v>
      </c>
      <c r="F63" s="461"/>
    </row>
    <row r="64" spans="1:6" ht="18.75" customHeight="1">
      <c r="A64" s="352"/>
      <c r="B64" s="472"/>
      <c r="C64" s="207" t="str">
        <f>'[23]расчет по услугам'!$Y100</f>
        <v>Дворник</v>
      </c>
      <c r="D64" s="208" t="s">
        <v>83</v>
      </c>
      <c r="E64" s="461">
        <f>'[23]расчет по услугам'!$AD100</f>
        <v>0</v>
      </c>
      <c r="F64" s="461"/>
    </row>
    <row r="65" spans="1:6" ht="19.5" customHeight="1">
      <c r="A65" s="352"/>
      <c r="B65" s="472"/>
      <c r="C65" s="207" t="str">
        <f>'[23]расчет по услугам'!$Y101</f>
        <v>Уборщик</v>
      </c>
      <c r="D65" s="208" t="s">
        <v>83</v>
      </c>
      <c r="E65" s="461">
        <f>'[23]расчет по услугам'!$AD101</f>
        <v>0</v>
      </c>
      <c r="F65" s="461"/>
    </row>
    <row r="66" spans="1:6" ht="18.75" customHeight="1">
      <c r="A66" s="352"/>
      <c r="B66" s="472"/>
      <c r="C66" s="207" t="str">
        <f>'[23]расчет по услугам'!$Y102</f>
        <v>Повар</v>
      </c>
      <c r="D66" s="208" t="s">
        <v>83</v>
      </c>
      <c r="E66" s="461">
        <f>'[23]расчет по услугам'!$AD102</f>
        <v>0</v>
      </c>
      <c r="F66" s="461"/>
    </row>
    <row r="67" spans="1:6" s="45" customFormat="1" ht="22.5" customHeight="1">
      <c r="A67" s="352"/>
      <c r="B67" s="472"/>
      <c r="C67" s="462" t="s">
        <v>77</v>
      </c>
      <c r="D67" s="462"/>
      <c r="E67" s="462"/>
      <c r="F67" s="462"/>
    </row>
    <row r="68" spans="1:6" ht="22.5" customHeight="1">
      <c r="A68" s="352"/>
      <c r="B68" s="472"/>
      <c r="C68" s="179" t="str">
        <f>'[23]расчет по услугам'!$Y105</f>
        <v>Медикаменты</v>
      </c>
      <c r="D68" s="191" t="s">
        <v>85</v>
      </c>
      <c r="E68" s="461">
        <f>'[23]расчет по услугам'!$AD105</f>
        <v>0</v>
      </c>
      <c r="F68" s="461"/>
    </row>
    <row r="69" spans="1:6" ht="22.5" customHeight="1">
      <c r="A69" s="352"/>
      <c r="B69" s="472"/>
      <c r="C69" s="179" t="str">
        <f>'[23]расчет по услугам'!$Y106</f>
        <v>Услуги Семис</v>
      </c>
      <c r="D69" s="191" t="s">
        <v>85</v>
      </c>
      <c r="E69" s="461">
        <f>'[23]расчет по услугам'!$AD106</f>
        <v>0</v>
      </c>
      <c r="F69" s="461"/>
    </row>
    <row r="70" spans="1:6" ht="30" customHeight="1">
      <c r="A70" s="352"/>
      <c r="B70" s="472"/>
      <c r="C70" s="179" t="str">
        <f>'[23]расчет по услугам'!$Y107</f>
        <v>командировочные расходы административного персонала</v>
      </c>
      <c r="D70" s="191" t="s">
        <v>85</v>
      </c>
      <c r="E70" s="461">
        <f>'[23]расчет по услугам'!$AD107</f>
        <v>0</v>
      </c>
      <c r="F70" s="461"/>
    </row>
    <row r="71" spans="1:6" ht="30" customHeight="1">
      <c r="A71" s="352"/>
      <c r="B71" s="472"/>
      <c r="C71" s="179" t="str">
        <f>'[23]расчет по услугам'!$Y108</f>
        <v>Испытание диэлектрических бот и перчаток</v>
      </c>
      <c r="D71" s="191" t="s">
        <v>85</v>
      </c>
      <c r="E71" s="461">
        <f>'[23]расчет по услугам'!$AD108</f>
        <v>0</v>
      </c>
      <c r="F71" s="461"/>
    </row>
    <row r="72" spans="1:6" ht="17.25" customHeight="1">
      <c r="A72" s="352"/>
      <c r="B72" s="472"/>
      <c r="C72" s="179" t="str">
        <f>'[23]расчет по услугам'!$Y109</f>
        <v>Демеркуризация отработанных ламп</v>
      </c>
      <c r="D72" s="191" t="s">
        <v>85</v>
      </c>
      <c r="E72" s="461">
        <f>'[23]расчет по услугам'!$AD109</f>
        <v>0</v>
      </c>
      <c r="F72" s="461"/>
    </row>
    <row r="73" spans="1:6" ht="18.75" customHeight="1">
      <c r="A73" s="352"/>
      <c r="B73" s="472"/>
      <c r="C73" s="179" t="str">
        <f>'[23]расчет по услугам'!$Y110</f>
        <v>Аттестация условий оабочих мест</v>
      </c>
      <c r="D73" s="191" t="s">
        <v>85</v>
      </c>
      <c r="E73" s="461">
        <f>'[23]расчет по услугам'!$AD110</f>
        <v>0</v>
      </c>
      <c r="F73" s="461"/>
    </row>
    <row r="74" spans="1:6" ht="20.25" customHeight="1">
      <c r="A74" s="352"/>
      <c r="B74" s="472"/>
      <c r="C74" s="179" t="str">
        <f>'[23]расчет по услугам'!$Y111</f>
        <v>Инструментальный контроль качества</v>
      </c>
      <c r="D74" s="191" t="s">
        <v>85</v>
      </c>
      <c r="E74" s="461">
        <f>'[23]расчет по услугам'!$AD111</f>
        <v>0</v>
      </c>
      <c r="F74" s="461"/>
    </row>
    <row r="75" spans="1:6" ht="18.75" customHeight="1">
      <c r="A75" s="352"/>
      <c r="B75" s="472"/>
      <c r="C75" s="179" t="str">
        <f>'[23]расчет по услугам'!$Y112</f>
        <v>Замена технического паспорта</v>
      </c>
      <c r="D75" s="191" t="s">
        <v>85</v>
      </c>
      <c r="E75" s="461">
        <f>'[23]расчет по услугам'!$AD112</f>
        <v>0</v>
      </c>
      <c r="F75" s="461"/>
    </row>
    <row r="76" spans="1:6" ht="30" customHeight="1">
      <c r="A76" s="352"/>
      <c r="B76" s="472"/>
      <c r="C76" s="179" t="str">
        <f>'[23]расчет по услугам'!$Y113</f>
        <v>Экспертиза огнезащитной обработки строительных конструкций и текстильных материалов</v>
      </c>
      <c r="D76" s="191" t="s">
        <v>85</v>
      </c>
      <c r="E76" s="461">
        <f>'[23]расчет по услугам'!$AD113</f>
        <v>0</v>
      </c>
      <c r="F76" s="461"/>
    </row>
    <row r="77" spans="1:6" ht="16.5" customHeight="1">
      <c r="A77" s="352"/>
      <c r="B77" s="472"/>
      <c r="C77" s="179" t="str">
        <f>'[23]расчет по услугам'!$Y114</f>
        <v>Налоги, госпошлина</v>
      </c>
      <c r="D77" s="191" t="s">
        <v>85</v>
      </c>
      <c r="E77" s="461">
        <f>'[23]расчет по услугам'!$AD114</f>
        <v>0</v>
      </c>
      <c r="F77" s="461"/>
    </row>
    <row r="78" spans="1:6" ht="30" customHeight="1">
      <c r="A78" s="352"/>
      <c r="B78" s="472"/>
      <c r="C78" s="179" t="str">
        <f>'[23]расчет по услугам'!$Y115</f>
        <v>пособие по уходу за ребенком до 3-х лет</v>
      </c>
      <c r="D78" s="191" t="s">
        <v>85</v>
      </c>
      <c r="E78" s="461">
        <f>'[23]расчет по услугам'!$AD115</f>
        <v>0</v>
      </c>
      <c r="F78" s="461"/>
    </row>
    <row r="79" spans="1:6" ht="30" customHeight="1">
      <c r="A79" s="352"/>
      <c r="B79" s="472"/>
      <c r="C79" s="179" t="str">
        <f>'[23]расчет по услугам'!$Y116</f>
        <v>Медосмотр административного персонала</v>
      </c>
      <c r="D79" s="191" t="s">
        <v>85</v>
      </c>
      <c r="E79" s="461">
        <f>'[23]расчет по услугам'!$AD116</f>
        <v>0</v>
      </c>
      <c r="F79" s="461"/>
    </row>
    <row r="80" spans="1:6" ht="20.25" customHeight="1">
      <c r="A80" s="352"/>
      <c r="B80" s="472"/>
      <c r="C80" s="179" t="str">
        <f>'[23]расчет по услугам'!$Y117</f>
        <v>Прочие услуги</v>
      </c>
      <c r="D80" s="180" t="s">
        <v>85</v>
      </c>
      <c r="E80" s="461">
        <f>'[23]расчет по услугам'!$AD117</f>
        <v>0</v>
      </c>
      <c r="F80" s="461"/>
    </row>
    <row r="81" spans="1:6" ht="30.75" customHeight="1">
      <c r="A81" s="352"/>
      <c r="B81" s="472"/>
      <c r="C81" s="179" t="str">
        <f>'[23]расчет по услугам'!$Y118</f>
        <v>Хоз.товары (дезинфицирующие, моющие средства)</v>
      </c>
      <c r="D81" s="180" t="s">
        <v>85</v>
      </c>
      <c r="E81" s="461">
        <f>'[23]расчет по услугам'!$AD118</f>
        <v>0</v>
      </c>
      <c r="F81" s="461"/>
    </row>
    <row r="82" spans="1:6" ht="17.25" customHeight="1">
      <c r="A82" s="352"/>
      <c r="B82" s="472"/>
      <c r="C82" s="179" t="str">
        <f>'[23]расчет по услугам'!$Y119</f>
        <v>Канц. Товары</v>
      </c>
      <c r="D82" s="180" t="s">
        <v>85</v>
      </c>
      <c r="E82" s="461">
        <f>'[23]расчет по услугам'!$AD119</f>
        <v>0</v>
      </c>
      <c r="F82" s="461"/>
    </row>
    <row r="83" spans="1:6" ht="30" customHeight="1">
      <c r="A83" s="352"/>
      <c r="B83" s="472"/>
      <c r="C83" s="179" t="str">
        <f>'[23]расчет по услугам'!$Y120</f>
        <v>Мягкий инвентарь  (постельное, подушки)</v>
      </c>
      <c r="D83" s="180" t="s">
        <v>85</v>
      </c>
      <c r="E83" s="461">
        <f>'[23]расчет по услугам'!$AD120</f>
        <v>0</v>
      </c>
      <c r="F83" s="461"/>
    </row>
    <row r="84" spans="1:6" ht="30" customHeight="1">
      <c r="A84" s="352"/>
      <c r="B84" s="472"/>
      <c r="C84" s="179" t="str">
        <f>'[23]расчет по услугам'!$Y121</f>
        <v>Медосмотр обслуживающего персонала</v>
      </c>
      <c r="D84" s="180" t="s">
        <v>85</v>
      </c>
      <c r="E84" s="461">
        <f>'[23]расчет по услугам'!$AD121</f>
        <v>0</v>
      </c>
      <c r="F84" s="461"/>
    </row>
    <row r="85" spans="1:6" ht="31.5" customHeight="1">
      <c r="A85" s="352"/>
      <c r="B85" s="472"/>
      <c r="C85" s="179" t="str">
        <f>'[23]расчет по услугам'!$Y122</f>
        <v>Обучение электро-теплотехнического персонала</v>
      </c>
      <c r="D85" s="180" t="s">
        <v>85</v>
      </c>
      <c r="E85" s="461">
        <f>'[23]расчет по услугам'!$AD122</f>
        <v>0</v>
      </c>
      <c r="F85" s="461"/>
    </row>
    <row r="86" spans="1:6" ht="30" customHeight="1">
      <c r="A86" s="352"/>
      <c r="B86" s="472"/>
      <c r="C86" s="179" t="str">
        <f>'[23]расчет по услугам'!$Y123</f>
        <v>Услуги Центра гигины и эпидемиологии</v>
      </c>
      <c r="D86" s="180" t="s">
        <v>85</v>
      </c>
      <c r="E86" s="461">
        <f>'[23]расчет по услугам'!$AD123</f>
        <v>0</v>
      </c>
      <c r="F86" s="461"/>
    </row>
    <row r="87" spans="1:6" s="38" customFormat="1" ht="14.25" customHeight="1">
      <c r="A87" s="352"/>
      <c r="B87" s="472"/>
      <c r="C87" s="179" t="str">
        <f>'[23]расчет по услугам'!$Y124</f>
        <v>Сторительные материалы</v>
      </c>
      <c r="D87" s="180" t="s">
        <v>85</v>
      </c>
      <c r="E87" s="461">
        <f>'[23]расчет по услугам'!$AD124</f>
        <v>0</v>
      </c>
      <c r="F87" s="461"/>
    </row>
    <row r="88" spans="1:6" s="38" customFormat="1" ht="15" customHeight="1">
      <c r="A88" s="352"/>
      <c r="B88" s="472"/>
      <c r="C88" s="179" t="str">
        <f>'[23]расчет по услугам'!$Y125</f>
        <v>Проведение испытаний устройст заземления и изоляции электросетей</v>
      </c>
      <c r="D88" s="180" t="s">
        <v>85</v>
      </c>
      <c r="E88" s="461">
        <f>'[23]расчет по услугам'!$AD125</f>
        <v>0</v>
      </c>
      <c r="F88" s="461"/>
    </row>
    <row r="89" spans="1:6" s="38" customFormat="1" ht="15" customHeight="1">
      <c r="A89" s="352"/>
      <c r="B89" s="472"/>
      <c r="C89" s="179" t="str">
        <f>'[23]расчет по услугам'!$Y126</f>
        <v>Обслуживание системы наружного видеонаблюдения</v>
      </c>
      <c r="D89" s="180" t="s">
        <v>85</v>
      </c>
      <c r="E89" s="461">
        <f>'[23]расчет по услугам'!$AD126</f>
        <v>0</v>
      </c>
      <c r="F89" s="461"/>
    </row>
    <row r="90" spans="1:6" ht="15" customHeight="1">
      <c r="A90" s="352"/>
      <c r="B90" s="472"/>
      <c r="C90" s="179" t="str">
        <f>'[23]расчет по услугам'!$Y127</f>
        <v>Посуда</v>
      </c>
      <c r="D90" s="180" t="s">
        <v>85</v>
      </c>
      <c r="E90" s="461">
        <f>'[23]расчет по услугам'!$AD127</f>
        <v>0</v>
      </c>
      <c r="F90" s="461"/>
    </row>
    <row r="91" spans="1:6" ht="15" customHeight="1">
      <c r="A91" s="352"/>
      <c r="B91" s="472"/>
      <c r="C91" s="179" t="str">
        <f>'[23]расчет по услугам'!$Y128</f>
        <v>Прочие материальные запасы</v>
      </c>
      <c r="D91" s="180" t="s">
        <v>85</v>
      </c>
      <c r="E91" s="461">
        <f>'[23]расчет по услугам'!$AD128</f>
        <v>0</v>
      </c>
      <c r="F91" s="461"/>
    </row>
    <row r="92" spans="1:6" ht="15" customHeight="1">
      <c r="A92" s="352"/>
      <c r="B92" s="472"/>
      <c r="C92" s="179" t="str">
        <f>'[23]расчет по услугам'!$Y129</f>
        <v>Организация питания воспитанников сада</v>
      </c>
      <c r="D92" s="180" t="s">
        <v>85</v>
      </c>
      <c r="E92" s="461">
        <f>'[23]расчет по услугам'!$AD129</f>
        <v>0</v>
      </c>
      <c r="F92" s="461"/>
    </row>
  </sheetData>
  <mergeCells count="93">
    <mergeCell ref="E89:F89"/>
    <mergeCell ref="E90:F90"/>
    <mergeCell ref="E91:F91"/>
    <mergeCell ref="E92:F92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E71:F71"/>
    <mergeCell ref="E72:F72"/>
    <mergeCell ref="E73:F73"/>
    <mergeCell ref="E74:F74"/>
    <mergeCell ref="E75:F75"/>
    <mergeCell ref="E76:F76"/>
    <mergeCell ref="C67:F67"/>
    <mergeCell ref="E68:F68"/>
    <mergeCell ref="E69:F69"/>
    <mergeCell ref="E70:F70"/>
    <mergeCell ref="E63:F63"/>
    <mergeCell ref="E64:F64"/>
    <mergeCell ref="E65:F65"/>
    <mergeCell ref="E66:F66"/>
    <mergeCell ref="C59:F59"/>
    <mergeCell ref="E60:F60"/>
    <mergeCell ref="E61:F61"/>
    <mergeCell ref="E62:F62"/>
    <mergeCell ref="C56:F56"/>
    <mergeCell ref="E57:F57"/>
    <mergeCell ref="C58:F58"/>
    <mergeCell ref="E53:F53"/>
    <mergeCell ref="E54:F54"/>
    <mergeCell ref="E55:F55"/>
    <mergeCell ref="C52:F52"/>
    <mergeCell ref="E49:F49"/>
    <mergeCell ref="C50:F50"/>
    <mergeCell ref="E42:F42"/>
    <mergeCell ref="E43:F43"/>
    <mergeCell ref="E44:F44"/>
    <mergeCell ref="E45:F45"/>
    <mergeCell ref="E46:F46"/>
    <mergeCell ref="E47:F47"/>
    <mergeCell ref="C39:F39"/>
    <mergeCell ref="E40:F40"/>
    <mergeCell ref="E41:F41"/>
    <mergeCell ref="E33:F33"/>
    <mergeCell ref="E34:F34"/>
    <mergeCell ref="E35:F35"/>
    <mergeCell ref="E37:F37"/>
    <mergeCell ref="C38:F38"/>
    <mergeCell ref="C32:F32"/>
    <mergeCell ref="E36:F36"/>
    <mergeCell ref="E48:F48"/>
    <mergeCell ref="E30:F30"/>
    <mergeCell ref="E31:F31"/>
    <mergeCell ref="E28:F28"/>
    <mergeCell ref="E29:F29"/>
    <mergeCell ref="C27:F27"/>
    <mergeCell ref="E26:F26"/>
    <mergeCell ref="E24:F24"/>
    <mergeCell ref="E25:F25"/>
    <mergeCell ref="E22:F22"/>
    <mergeCell ref="E23:F23"/>
    <mergeCell ref="E20:F20"/>
    <mergeCell ref="E21:F21"/>
    <mergeCell ref="E18:F18"/>
    <mergeCell ref="E19:F19"/>
    <mergeCell ref="E16:F16"/>
    <mergeCell ref="E17:F17"/>
    <mergeCell ref="E15:F15"/>
    <mergeCell ref="E12:F12"/>
    <mergeCell ref="E13:F13"/>
    <mergeCell ref="E11:F11"/>
    <mergeCell ref="E7:F7"/>
    <mergeCell ref="E8:F8"/>
    <mergeCell ref="E9:F9"/>
    <mergeCell ref="E10:F10"/>
    <mergeCell ref="E14:F14"/>
    <mergeCell ref="A3:A92"/>
    <mergeCell ref="B3:B92"/>
    <mergeCell ref="C3:F3"/>
    <mergeCell ref="E4:F4"/>
    <mergeCell ref="E1:F1"/>
    <mergeCell ref="E5:F5"/>
    <mergeCell ref="E2:F2"/>
    <mergeCell ref="C6:F6"/>
  </mergeCells>
  <pageMargins left="0.78740157480314965" right="0.59055118110236227" top="0.39370078740157483" bottom="0.39370078740157483" header="0.31496062992125984" footer="0.31496062992125984"/>
  <pageSetup paperSize="9" scale="64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44"/>
  <sheetViews>
    <sheetView topLeftCell="A10" zoomScale="80" zoomScaleNormal="80" zoomScalePageLayoutView="85" workbookViewId="0">
      <selection activeCell="BM10" sqref="G1:BM1048576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33.5703125" style="7" customWidth="1"/>
    <col min="4" max="4" width="21.85546875" style="7" customWidth="1"/>
    <col min="5" max="5" width="11.5703125" style="7" customWidth="1"/>
    <col min="6" max="6" width="7.85546875" style="7" customWidth="1"/>
    <col min="7" max="23" width="8.85546875" style="7" customWidth="1"/>
    <col min="24" max="16384" width="8.85546875" style="7"/>
  </cols>
  <sheetData>
    <row r="1" spans="1:6" hidden="1"/>
    <row r="2" spans="1:6" s="6" customFormat="1" ht="19.5" hidden="1" customHeight="1"/>
    <row r="3" spans="1:6" s="6" customFormat="1" ht="79.5" hidden="1" customHeight="1">
      <c r="E3" s="442" t="s">
        <v>36</v>
      </c>
      <c r="F3" s="443"/>
    </row>
    <row r="4" spans="1:6" s="6" customFormat="1" ht="19.5" hidden="1" customHeight="1"/>
    <row r="5" spans="1:6" s="6" customFormat="1" ht="19.5" hidden="1" customHeight="1"/>
    <row r="6" spans="1:6" s="6" customFormat="1" ht="47.25" hidden="1" customHeight="1">
      <c r="B6" s="444" t="s">
        <v>37</v>
      </c>
      <c r="C6" s="444"/>
      <c r="D6" s="444"/>
      <c r="E6" s="444"/>
      <c r="F6" s="444"/>
    </row>
    <row r="7" spans="1:6" s="6" customFormat="1" ht="19.5" hidden="1" customHeight="1"/>
    <row r="8" spans="1:6" s="6" customFormat="1" ht="19.5" hidden="1" customHeight="1"/>
    <row r="9" spans="1:6" s="6" customFormat="1" hidden="1"/>
    <row r="10" spans="1:6" ht="90" customHeight="1">
      <c r="A10" s="174" t="s">
        <v>38</v>
      </c>
      <c r="B10" s="174" t="s">
        <v>106</v>
      </c>
      <c r="C10" s="175" t="s">
        <v>40</v>
      </c>
      <c r="D10" s="175" t="s">
        <v>41</v>
      </c>
      <c r="E10" s="473" t="s">
        <v>44</v>
      </c>
      <c r="F10" s="473"/>
    </row>
    <row r="11" spans="1:6">
      <c r="A11" s="177">
        <v>1</v>
      </c>
      <c r="B11" s="177">
        <v>2</v>
      </c>
      <c r="C11" s="178">
        <v>3</v>
      </c>
      <c r="D11" s="178">
        <v>4</v>
      </c>
      <c r="E11" s="388">
        <v>5</v>
      </c>
      <c r="F11" s="388"/>
    </row>
    <row r="12" spans="1:6" ht="39.75" customHeight="1">
      <c r="A12" s="352" t="s">
        <v>122</v>
      </c>
      <c r="B12" s="472" t="s">
        <v>180</v>
      </c>
      <c r="C12" s="462" t="s">
        <v>90</v>
      </c>
      <c r="D12" s="462"/>
      <c r="E12" s="462"/>
      <c r="F12" s="462"/>
    </row>
    <row r="13" spans="1:6" ht="39.75" customHeight="1">
      <c r="A13" s="352"/>
      <c r="B13" s="472"/>
      <c r="C13" s="179" t="str">
        <f>'[16]расчет по услугам'!AW12</f>
        <v>Учитель</v>
      </c>
      <c r="D13" s="180" t="s">
        <v>83</v>
      </c>
      <c r="E13" s="523">
        <v>0</v>
      </c>
      <c r="F13" s="524"/>
    </row>
    <row r="14" spans="1:6" ht="29.25" hidden="1" customHeight="1" outlineLevel="1">
      <c r="A14" s="352"/>
      <c r="B14" s="472"/>
      <c r="C14" s="179" t="str">
        <f>'[16]расчет по услугам'!AW13</f>
        <v>Учитель-логопед</v>
      </c>
      <c r="D14" s="180" t="s">
        <v>83</v>
      </c>
      <c r="E14" s="461">
        <f>'[16]расчет по услугам'!BY13</f>
        <v>0</v>
      </c>
      <c r="F14" s="461"/>
    </row>
    <row r="15" spans="1:6" ht="29.25" hidden="1" customHeight="1" outlineLevel="1">
      <c r="A15" s="352"/>
      <c r="B15" s="472"/>
      <c r="C15" s="179" t="str">
        <f>'[16]расчет по услугам'!AW14</f>
        <v>Педагог-психолог</v>
      </c>
      <c r="D15" s="180" t="s">
        <v>83</v>
      </c>
      <c r="E15" s="461">
        <f>'[16]расчет по услугам'!BY14</f>
        <v>0</v>
      </c>
      <c r="F15" s="461"/>
    </row>
    <row r="16" spans="1:6" ht="29.25" hidden="1" customHeight="1" outlineLevel="1">
      <c r="A16" s="352"/>
      <c r="B16" s="472"/>
      <c r="C16" s="179" t="str">
        <f>'[16]расчет по услугам'!AW15</f>
        <v>Педагог-организатор</v>
      </c>
      <c r="D16" s="180" t="s">
        <v>83</v>
      </c>
      <c r="E16" s="461">
        <f>'[16]расчет по услугам'!BY15</f>
        <v>0</v>
      </c>
      <c r="F16" s="461"/>
    </row>
    <row r="17" spans="1:6" ht="29.25" hidden="1" customHeight="1" outlineLevel="1">
      <c r="A17" s="352"/>
      <c r="B17" s="472"/>
      <c r="C17" s="179" t="str">
        <f>'[16]расчет по услугам'!AW16</f>
        <v>Педагог дополнительного образования</v>
      </c>
      <c r="D17" s="180" t="s">
        <v>83</v>
      </c>
      <c r="E17" s="461">
        <f>'[16]расчет по услугам'!BY16</f>
        <v>0</v>
      </c>
      <c r="F17" s="461"/>
    </row>
    <row r="18" spans="1:6" ht="29.25" hidden="1" customHeight="1" outlineLevel="1">
      <c r="A18" s="352"/>
      <c r="B18" s="472"/>
      <c r="C18" s="179" t="str">
        <f>'[16]расчет по услугам'!AW17</f>
        <v>Социальный педагог</v>
      </c>
      <c r="D18" s="180" t="s">
        <v>83</v>
      </c>
      <c r="E18" s="461">
        <f>'[16]расчет по услугам'!BY17</f>
        <v>0</v>
      </c>
      <c r="F18" s="461"/>
    </row>
    <row r="19" spans="1:6" ht="15.75" hidden="1" customHeight="1" outlineLevel="1" thickBot="1">
      <c r="A19" s="352"/>
      <c r="B19" s="472"/>
      <c r="C19" s="179" t="str">
        <f>'[16]расчет по услугам'!AW18</f>
        <v>Преподаватель обеспечения жизнедеятельности</v>
      </c>
      <c r="D19" s="183"/>
      <c r="E19" s="461">
        <f>'[16]расчет по услугам'!BN18</f>
        <v>0</v>
      </c>
      <c r="F19" s="461"/>
    </row>
    <row r="20" spans="1:6" s="33" customFormat="1" ht="15" hidden="1" customHeight="1" outlineLevel="1">
      <c r="A20" s="352"/>
      <c r="B20" s="472"/>
      <c r="C20" s="179"/>
      <c r="D20" s="184"/>
      <c r="E20" s="184"/>
      <c r="F20" s="184"/>
    </row>
    <row r="21" spans="1:6" s="6" customFormat="1" ht="33.75" customHeight="1" outlineLevel="1">
      <c r="A21" s="352"/>
      <c r="B21" s="472"/>
      <c r="C21" s="470" t="s">
        <v>109</v>
      </c>
      <c r="D21" s="471"/>
      <c r="E21" s="471"/>
      <c r="F21" s="471"/>
    </row>
    <row r="22" spans="1:6" s="11" customFormat="1" ht="68.25" hidden="1" customHeight="1">
      <c r="A22" s="352"/>
      <c r="B22" s="472"/>
      <c r="C22" s="185" t="s">
        <v>50</v>
      </c>
      <c r="D22" s="185"/>
      <c r="E22" s="387"/>
      <c r="F22" s="387"/>
    </row>
    <row r="23" spans="1:6" ht="15" hidden="1" customHeight="1">
      <c r="A23" s="352"/>
      <c r="B23" s="472"/>
      <c r="C23" s="176">
        <v>2</v>
      </c>
      <c r="D23" s="176"/>
      <c r="E23" s="383"/>
      <c r="F23" s="383"/>
    </row>
    <row r="24" spans="1:6" ht="15" hidden="1" customHeight="1">
      <c r="A24" s="352"/>
      <c r="B24" s="472"/>
      <c r="C24" s="380"/>
      <c r="D24" s="380"/>
      <c r="E24" s="380"/>
      <c r="F24" s="380"/>
    </row>
    <row r="25" spans="1:6" ht="15" hidden="1" customHeight="1" outlineLevel="2">
      <c r="A25" s="352"/>
      <c r="B25" s="472"/>
      <c r="C25" s="179" t="str">
        <f>'[17]расчет по услугам'!N35</f>
        <v>Классные журналы</v>
      </c>
      <c r="D25" s="180" t="s">
        <v>116</v>
      </c>
      <c r="E25" s="468">
        <f>'[17]расчет по услугам'!S35</f>
        <v>0</v>
      </c>
      <c r="F25" s="469"/>
    </row>
    <row r="26" spans="1:6" ht="24" hidden="1" customHeight="1" outlineLevel="2">
      <c r="A26" s="352"/>
      <c r="B26" s="472"/>
      <c r="C26" s="179" t="str">
        <f>'[16]расчет по услугам'!AK29</f>
        <v>Классные журналы</v>
      </c>
      <c r="D26" s="180" t="str">
        <f>'[17]расчет по услугам'!CF36</f>
        <v>шт</v>
      </c>
      <c r="E26" s="461">
        <f>'[16]расчет по услугам'!BY29</f>
        <v>0</v>
      </c>
      <c r="F26" s="514"/>
    </row>
    <row r="27" spans="1:6" ht="15" customHeight="1" outlineLevel="2">
      <c r="A27" s="352"/>
      <c r="B27" s="472"/>
      <c r="C27" s="179" t="str">
        <f>'[16]расчет по услугам'!AK30</f>
        <v>Бумага для офисной техники</v>
      </c>
      <c r="D27" s="180" t="str">
        <f>'[17]расчет по услугам'!CF37</f>
        <v>шт</v>
      </c>
      <c r="E27" s="523">
        <v>0</v>
      </c>
      <c r="F27" s="524"/>
    </row>
    <row r="28" spans="1:6" ht="15" customHeight="1" outlineLevel="2">
      <c r="A28" s="352"/>
      <c r="B28" s="472"/>
      <c r="C28" s="179" t="str">
        <f>'[16]расчет по услугам'!AK31</f>
        <v>Канцелярский набор</v>
      </c>
      <c r="D28" s="180" t="str">
        <f>'[17]расчет по услугам'!CF38</f>
        <v>шт</v>
      </c>
      <c r="E28" s="523">
        <v>0</v>
      </c>
      <c r="F28" s="524"/>
    </row>
    <row r="29" spans="1:6" ht="15" customHeight="1" outlineLevel="2">
      <c r="A29" s="352"/>
      <c r="B29" s="472"/>
      <c r="C29" s="179" t="str">
        <f>'[16]расчет по услугам'!AK32</f>
        <v>Набор шариковых ручек</v>
      </c>
      <c r="D29" s="180" t="s">
        <v>52</v>
      </c>
      <c r="E29" s="523">
        <v>0</v>
      </c>
      <c r="F29" s="524"/>
    </row>
    <row r="30" spans="1:6" ht="15" customHeight="1" outlineLevel="2">
      <c r="A30" s="352"/>
      <c r="B30" s="472"/>
      <c r="C30" s="179" t="str">
        <f>'[16]расчет по услугам'!AK33</f>
        <v>Набор гелевых ручек</v>
      </c>
      <c r="D30" s="180" t="s">
        <v>52</v>
      </c>
      <c r="E30" s="523">
        <v>0</v>
      </c>
      <c r="F30" s="524"/>
    </row>
    <row r="31" spans="1:6" ht="32.25" customHeight="1" outlineLevel="2">
      <c r="A31" s="352"/>
      <c r="B31" s="472"/>
      <c r="C31" s="179" t="str">
        <f>'[16]расчет по услугам'!AK34</f>
        <v>Стержень для ручек</v>
      </c>
      <c r="D31" s="180" t="str">
        <f>'[17]расчет по услугам'!CF41</f>
        <v>шт</v>
      </c>
      <c r="E31" s="523">
        <v>0</v>
      </c>
      <c r="F31" s="524"/>
    </row>
    <row r="32" spans="1:6" ht="15" customHeight="1" outlineLevel="2">
      <c r="A32" s="352"/>
      <c r="B32" s="472"/>
      <c r="C32" s="179" t="str">
        <f>'[16]расчет по услугам'!AK35</f>
        <v>Набор  для маркерной доски (маркеры, губка, спрей, магниты)</v>
      </c>
      <c r="D32" s="180" t="s">
        <v>52</v>
      </c>
      <c r="E32" s="523">
        <v>0</v>
      </c>
      <c r="F32" s="524"/>
    </row>
    <row r="33" spans="1:6" ht="15" customHeight="1" outlineLevel="2">
      <c r="A33" s="352"/>
      <c r="B33" s="472"/>
      <c r="C33" s="179" t="str">
        <f>'[16]расчет по услугам'!AK36</f>
        <v>Архивная папка</v>
      </c>
      <c r="D33" s="180" t="s">
        <v>52</v>
      </c>
      <c r="E33" s="523">
        <v>0</v>
      </c>
      <c r="F33" s="524"/>
    </row>
    <row r="34" spans="1:6" ht="15" customHeight="1" outlineLevel="2">
      <c r="A34" s="352"/>
      <c r="B34" s="472"/>
      <c r="C34" s="179" t="str">
        <f>'[16]расчет по услугам'!AK37</f>
        <v>Пластиковая папка</v>
      </c>
      <c r="D34" s="180" t="str">
        <f>'[17]расчет по услугам'!CF44</f>
        <v>шт</v>
      </c>
      <c r="E34" s="523">
        <v>0</v>
      </c>
      <c r="F34" s="524"/>
    </row>
    <row r="35" spans="1:6" ht="18" customHeight="1" outlineLevel="2">
      <c r="A35" s="352"/>
      <c r="B35" s="472"/>
      <c r="C35" s="179" t="str">
        <f>'[16]расчет по услугам'!AK38</f>
        <v>Скотч</v>
      </c>
      <c r="D35" s="180" t="s">
        <v>52</v>
      </c>
      <c r="E35" s="523">
        <v>0</v>
      </c>
      <c r="F35" s="524"/>
    </row>
    <row r="36" spans="1:6" ht="15" customHeight="1" outlineLevel="2">
      <c r="A36" s="352"/>
      <c r="B36" s="472"/>
      <c r="C36" s="179" t="str">
        <f>'[16]расчет по услугам'!AK39</f>
        <v>Ножницы</v>
      </c>
      <c r="D36" s="180" t="s">
        <v>52</v>
      </c>
      <c r="E36" s="523">
        <v>0</v>
      </c>
      <c r="F36" s="524"/>
    </row>
    <row r="37" spans="1:6" ht="15" customHeight="1" outlineLevel="2">
      <c r="A37" s="352"/>
      <c r="B37" s="472"/>
      <c r="C37" s="179" t="str">
        <f>'[16]расчет по услугам'!AK40</f>
        <v>Набор фломастеров</v>
      </c>
      <c r="D37" s="180" t="s">
        <v>52</v>
      </c>
      <c r="E37" s="523">
        <v>0</v>
      </c>
      <c r="F37" s="524"/>
    </row>
    <row r="38" spans="1:6" ht="15" customHeight="1" outlineLevel="2">
      <c r="A38" s="352"/>
      <c r="B38" s="472"/>
      <c r="C38" s="179" t="str">
        <f>'[16]расчет по услугам'!AK41</f>
        <v>Набор файлов</v>
      </c>
      <c r="D38" s="180" t="str">
        <f>'[17]расчет по услугам'!CF48</f>
        <v>шт</v>
      </c>
      <c r="E38" s="523">
        <v>0</v>
      </c>
      <c r="F38" s="524"/>
    </row>
    <row r="39" spans="1:6" ht="15" customHeight="1" outlineLevel="2">
      <c r="A39" s="352"/>
      <c r="B39" s="472"/>
      <c r="C39" s="179" t="str">
        <f>'[16]расчет по услугам'!AK42</f>
        <v>Клей канцелярский</v>
      </c>
      <c r="D39" s="180" t="str">
        <f>'[17]расчет по услугам'!CF49</f>
        <v>шт</v>
      </c>
      <c r="E39" s="523">
        <v>0</v>
      </c>
      <c r="F39" s="524"/>
    </row>
    <row r="40" spans="1:6" ht="33" customHeight="1" outlineLevel="2">
      <c r="A40" s="352"/>
      <c r="B40" s="472"/>
      <c r="C40" s="179" t="str">
        <f>'[16]расчет по услугам'!AK43</f>
        <v>Материалы для занятий технологии</v>
      </c>
      <c r="D40" s="180" t="str">
        <f>'[17]расчет по услугам'!CF50</f>
        <v>шт</v>
      </c>
      <c r="E40" s="523">
        <v>0</v>
      </c>
      <c r="F40" s="524"/>
    </row>
    <row r="41" spans="1:6" ht="15" customHeight="1" outlineLevel="2">
      <c r="A41" s="352"/>
      <c r="B41" s="472"/>
      <c r="C41" s="179" t="str">
        <f>'[16]расчет по услугам'!AK44</f>
        <v>картридж</v>
      </c>
      <c r="D41" s="180" t="str">
        <f>'[17]расчет по услугам'!CF51</f>
        <v>шт</v>
      </c>
      <c r="E41" s="523">
        <v>0</v>
      </c>
      <c r="F41" s="524"/>
    </row>
    <row r="42" spans="1:6" ht="15" customHeight="1" outlineLevel="2">
      <c r="A42" s="352"/>
      <c r="B42" s="472"/>
      <c r="C42" s="179" t="str">
        <f>'[16]расчет по услугам'!AK45</f>
        <v>тонер</v>
      </c>
      <c r="D42" s="180" t="s">
        <v>52</v>
      </c>
      <c r="E42" s="523">
        <v>0</v>
      </c>
      <c r="F42" s="524"/>
    </row>
    <row r="43" spans="1:6" ht="15" hidden="1" customHeight="1" outlineLevel="2">
      <c r="A43" s="352"/>
      <c r="B43" s="472"/>
      <c r="C43" s="179" t="str">
        <f>'[16]расчет по услугам'!AK46</f>
        <v>Материалы для уроков ОБЖ</v>
      </c>
      <c r="D43" s="180" t="str">
        <f>'[17]расчет по услугам'!CF53</f>
        <v>шт</v>
      </c>
      <c r="E43" s="523">
        <v>0</v>
      </c>
      <c r="F43" s="524"/>
    </row>
    <row r="44" spans="1:6" ht="30" customHeight="1" outlineLevel="2">
      <c r="A44" s="352"/>
      <c r="B44" s="472"/>
      <c r="C44" s="179" t="str">
        <f>'[16]расчет по услугам'!AK47</f>
        <v>Комплектующие материалы к оргтехнике  (монитор, процессор)</v>
      </c>
      <c r="D44" s="180" t="str">
        <f>'[17]расчет по услугам'!CF54</f>
        <v>шт</v>
      </c>
      <c r="E44" s="523">
        <v>0</v>
      </c>
      <c r="F44" s="524"/>
    </row>
    <row r="45" spans="1:6" ht="15" customHeight="1" outlineLevel="2">
      <c r="A45" s="352"/>
      <c r="B45" s="472"/>
      <c r="C45" s="179" t="str">
        <f>'[16]расчет по услугам'!AK48</f>
        <v>Учебники</v>
      </c>
      <c r="D45" s="180" t="str">
        <f>'[17]расчет по услугам'!CF55</f>
        <v>шт</v>
      </c>
      <c r="E45" s="523">
        <v>0</v>
      </c>
      <c r="F45" s="524"/>
    </row>
    <row r="46" spans="1:6" ht="15" hidden="1" customHeight="1" outlineLevel="2">
      <c r="A46" s="352"/>
      <c r="B46" s="472"/>
      <c r="C46" s="179">
        <f>'[17]расчет по услугам'!N56</f>
        <v>0</v>
      </c>
      <c r="D46" s="180" t="str">
        <f>'[17]расчет по услугам'!CF56</f>
        <v>шт</v>
      </c>
      <c r="E46" s="468">
        <f>'[16]расчет по услугам'!AP49</f>
        <v>0</v>
      </c>
      <c r="F46" s="469"/>
    </row>
    <row r="47" spans="1:6" ht="15" hidden="1" customHeight="1" outlineLevel="2">
      <c r="A47" s="352"/>
      <c r="B47" s="472"/>
      <c r="C47" s="179">
        <f>'[17]расчет по услугам'!N57</f>
        <v>0</v>
      </c>
      <c r="D47" s="179"/>
      <c r="E47" s="378"/>
      <c r="F47" s="378"/>
    </row>
    <row r="48" spans="1:6" ht="15" hidden="1" customHeight="1" outlineLevel="2">
      <c r="A48" s="352"/>
      <c r="B48" s="472"/>
      <c r="C48" s="179">
        <f>'[17]расчет по услугам'!N58</f>
        <v>0</v>
      </c>
      <c r="D48" s="179"/>
      <c r="E48" s="378"/>
      <c r="F48" s="378"/>
    </row>
    <row r="49" spans="1:6" ht="15" hidden="1" customHeight="1" outlineLevel="2">
      <c r="A49" s="352"/>
      <c r="B49" s="472"/>
      <c r="C49" s="179">
        <f>'[17]расчет по услугам'!N59</f>
        <v>0</v>
      </c>
      <c r="D49" s="179"/>
      <c r="E49" s="378"/>
      <c r="F49" s="378"/>
    </row>
    <row r="50" spans="1:6" ht="15.75" hidden="1" customHeight="1" outlineLevel="2" thickBot="1">
      <c r="A50" s="352"/>
      <c r="B50" s="472"/>
      <c r="C50" s="179">
        <f>'[17]расчет по услугам'!N60</f>
        <v>0</v>
      </c>
      <c r="D50" s="179"/>
      <c r="E50" s="378"/>
      <c r="F50" s="378"/>
    </row>
    <row r="51" spans="1:6" ht="15" hidden="1" customHeight="1" outlineLevel="2" thickBot="1">
      <c r="A51" s="352"/>
      <c r="B51" s="472"/>
      <c r="C51" s="465"/>
      <c r="D51" s="465"/>
      <c r="E51" s="465"/>
      <c r="F51" s="465"/>
    </row>
    <row r="52" spans="1:6" s="6" customFormat="1" ht="15.75" hidden="1" customHeight="1" outlineLevel="2" thickBot="1">
      <c r="A52" s="352"/>
      <c r="B52" s="472"/>
      <c r="C52" s="188"/>
      <c r="D52" s="188"/>
      <c r="E52" s="188"/>
      <c r="F52" s="188"/>
    </row>
    <row r="53" spans="1:6" ht="45" customHeight="1" collapsed="1">
      <c r="A53" s="352"/>
      <c r="B53" s="472"/>
      <c r="C53" s="462" t="s">
        <v>53</v>
      </c>
      <c r="D53" s="462"/>
      <c r="E53" s="462"/>
      <c r="F53" s="462"/>
    </row>
    <row r="54" spans="1:6" ht="26.25" hidden="1" customHeight="1" outlineLevel="2">
      <c r="A54" s="352"/>
      <c r="B54" s="472"/>
      <c r="C54" s="189" t="str">
        <f>'[16]расчет по услугам'!AK60</f>
        <v>медосмотр (пед работники)</v>
      </c>
      <c r="D54" s="180" t="s">
        <v>54</v>
      </c>
      <c r="E54" s="522">
        <f>'[16]расчет по услугам'!BY60</f>
        <v>0</v>
      </c>
      <c r="F54" s="522"/>
    </row>
    <row r="55" spans="1:6" ht="30" hidden="1" customHeight="1" outlineLevel="2">
      <c r="A55" s="352"/>
      <c r="B55" s="472"/>
      <c r="C55" s="189" t="str">
        <f>'[16]расчет по услугам'!AK61</f>
        <v>ремонт и обслуживание оргтехники</v>
      </c>
      <c r="D55" s="180" t="s">
        <v>119</v>
      </c>
      <c r="E55" s="522">
        <f>'[16]расчет по услугам'!BY61</f>
        <v>0</v>
      </c>
      <c r="F55" s="522"/>
    </row>
    <row r="56" spans="1:6" ht="30" hidden="1" customHeight="1" outlineLevel="2">
      <c r="A56" s="352"/>
      <c r="B56" s="472"/>
      <c r="C56" s="189" t="str">
        <f>'[16]расчет по услугам'!AK62</f>
        <v>Интернет (компьютерный класс)</v>
      </c>
      <c r="D56" s="191" t="s">
        <v>85</v>
      </c>
      <c r="E56" s="522">
        <f>'[16]расчет по услугам'!BY62</f>
        <v>0</v>
      </c>
      <c r="F56" s="522"/>
    </row>
    <row r="57" spans="1:6" ht="41.25" hidden="1" customHeight="1" outlineLevel="2">
      <c r="A57" s="352"/>
      <c r="B57" s="472"/>
      <c r="C57" s="189" t="str">
        <f>'[16]расчет по услугам'!AK63</f>
        <v>командировочные расходы педработников</v>
      </c>
      <c r="D57" s="192" t="s">
        <v>54</v>
      </c>
      <c r="E57" s="522">
        <f>'[16]расчет по услугам'!BY63</f>
        <v>0</v>
      </c>
      <c r="F57" s="522"/>
    </row>
    <row r="58" spans="1:6" ht="15" hidden="1" customHeight="1" outlineLevel="2">
      <c r="A58" s="352"/>
      <c r="B58" s="472"/>
      <c r="C58" s="189"/>
      <c r="D58" s="193"/>
      <c r="E58" s="467"/>
      <c r="F58" s="467"/>
    </row>
    <row r="59" spans="1:6" ht="15" hidden="1" customHeight="1" outlineLevel="2">
      <c r="A59" s="352"/>
      <c r="B59" s="472"/>
      <c r="C59" s="189"/>
      <c r="D59" s="193"/>
      <c r="E59" s="467"/>
      <c r="F59" s="467"/>
    </row>
    <row r="60" spans="1:6" ht="15" hidden="1" customHeight="1" outlineLevel="2">
      <c r="A60" s="352"/>
      <c r="B60" s="472"/>
      <c r="C60" s="189"/>
      <c r="D60" s="193"/>
      <c r="E60" s="467"/>
      <c r="F60" s="467"/>
    </row>
    <row r="61" spans="1:6" ht="15" hidden="1" customHeight="1" outlineLevel="2">
      <c r="A61" s="352"/>
      <c r="B61" s="472"/>
      <c r="C61" s="189"/>
      <c r="D61" s="193"/>
      <c r="E61" s="467"/>
      <c r="F61" s="467"/>
    </row>
    <row r="62" spans="1:6" ht="15" hidden="1" customHeight="1" outlineLevel="2">
      <c r="A62" s="352"/>
      <c r="B62" s="472"/>
      <c r="C62" s="189"/>
      <c r="D62" s="182"/>
      <c r="E62" s="467"/>
      <c r="F62" s="467"/>
    </row>
    <row r="63" spans="1:6" ht="15" hidden="1" customHeight="1" outlineLevel="2">
      <c r="A63" s="352"/>
      <c r="B63" s="472"/>
      <c r="C63" s="189"/>
      <c r="D63" s="182"/>
      <c r="E63" s="467"/>
      <c r="F63" s="467"/>
    </row>
    <row r="64" spans="1:6" ht="15" hidden="1" customHeight="1" outlineLevel="2">
      <c r="A64" s="352"/>
      <c r="B64" s="472"/>
      <c r="C64" s="189"/>
      <c r="D64" s="182"/>
      <c r="E64" s="467"/>
      <c r="F64" s="467"/>
    </row>
    <row r="65" spans="1:6" ht="15" hidden="1" customHeight="1" outlineLevel="2">
      <c r="A65" s="352"/>
      <c r="B65" s="472"/>
      <c r="C65" s="189"/>
      <c r="D65" s="182"/>
      <c r="E65" s="467"/>
      <c r="F65" s="467"/>
    </row>
    <row r="66" spans="1:6" ht="15" hidden="1" customHeight="1" outlineLevel="2">
      <c r="A66" s="352"/>
      <c r="B66" s="472"/>
      <c r="C66" s="189"/>
      <c r="D66" s="182"/>
      <c r="E66" s="467"/>
      <c r="F66" s="467"/>
    </row>
    <row r="67" spans="1:6" ht="15" hidden="1" customHeight="1" outlineLevel="2" thickBot="1">
      <c r="A67" s="352"/>
      <c r="B67" s="472"/>
      <c r="C67" s="465"/>
      <c r="D67" s="465"/>
      <c r="E67" s="465"/>
      <c r="F67" s="465"/>
    </row>
    <row r="68" spans="1:6" ht="15.75" hidden="1" customHeight="1" thickBot="1">
      <c r="A68" s="352"/>
      <c r="B68" s="472"/>
      <c r="C68" s="466"/>
      <c r="D68" s="466"/>
      <c r="E68" s="466"/>
      <c r="F68" s="466"/>
    </row>
    <row r="69" spans="1:6" ht="15" customHeight="1">
      <c r="A69" s="352"/>
      <c r="B69" s="472"/>
      <c r="C69" s="430" t="s">
        <v>60</v>
      </c>
      <c r="D69" s="430"/>
      <c r="E69" s="430"/>
      <c r="F69" s="430"/>
    </row>
    <row r="70" spans="1:6" ht="15.75" hidden="1" customHeight="1">
      <c r="A70" s="352"/>
      <c r="B70" s="472"/>
      <c r="C70" s="182" t="s">
        <v>98</v>
      </c>
      <c r="D70" s="195" t="s">
        <v>110</v>
      </c>
      <c r="E70" s="464">
        <f>'[16]расчет по услугам'!BY82</f>
        <v>0</v>
      </c>
      <c r="F70" s="464"/>
    </row>
    <row r="71" spans="1:6" ht="15.75" hidden="1" customHeight="1">
      <c r="A71" s="352"/>
      <c r="B71" s="472"/>
      <c r="C71" s="182" t="s">
        <v>62</v>
      </c>
      <c r="D71" s="195" t="s">
        <v>63</v>
      </c>
      <c r="E71" s="464">
        <f>'[16]расчет по услугам'!BY83</f>
        <v>0</v>
      </c>
      <c r="F71" s="464"/>
    </row>
    <row r="72" spans="1:6" ht="15.75" hidden="1" customHeight="1">
      <c r="A72" s="352"/>
      <c r="B72" s="472"/>
      <c r="C72" s="182" t="s">
        <v>64</v>
      </c>
      <c r="D72" s="195" t="s">
        <v>111</v>
      </c>
      <c r="E72" s="464">
        <f>'[16]расчет по услугам'!BY84</f>
        <v>0</v>
      </c>
      <c r="F72" s="464"/>
    </row>
    <row r="73" spans="1:6" ht="16.5" hidden="1" customHeight="1" thickBot="1">
      <c r="A73" s="352"/>
      <c r="B73" s="472"/>
      <c r="C73" s="182" t="s">
        <v>66</v>
      </c>
      <c r="D73" s="195" t="s">
        <v>111</v>
      </c>
      <c r="E73" s="464">
        <f>'[16]расчет по услугам'!BY85</f>
        <v>0</v>
      </c>
      <c r="F73" s="464"/>
    </row>
    <row r="74" spans="1:6" ht="15.75" hidden="1" customHeight="1" thickBot="1">
      <c r="A74" s="352"/>
      <c r="B74" s="472"/>
      <c r="C74" s="481"/>
      <c r="D74" s="481"/>
      <c r="E74" s="481"/>
      <c r="F74" s="481"/>
    </row>
    <row r="75" spans="1:6" ht="36" customHeight="1">
      <c r="A75" s="352"/>
      <c r="B75" s="472"/>
      <c r="C75" s="462" t="s">
        <v>112</v>
      </c>
      <c r="D75" s="462"/>
      <c r="E75" s="462"/>
      <c r="F75" s="462"/>
    </row>
    <row r="76" spans="1:6" ht="60" hidden="1">
      <c r="A76" s="352"/>
      <c r="B76" s="472"/>
      <c r="C76" s="179" t="str">
        <f>'[16]расчет по услугам'!AK88</f>
        <v>Техническое обслуживание и регламентно-профилактический ремонт систем охранно-тревожной сигнализации</v>
      </c>
      <c r="D76" s="191" t="s">
        <v>85</v>
      </c>
      <c r="E76" s="461">
        <f>'[16]расчет по услугам'!BY88</f>
        <v>0</v>
      </c>
      <c r="F76" s="461"/>
    </row>
    <row r="77" spans="1:6" ht="26.25" hidden="1" customHeight="1">
      <c r="A77" s="352"/>
      <c r="B77" s="472"/>
      <c r="C77" s="179" t="str">
        <f>'[16]расчет по услугам'!AK89</f>
        <v>Проведение текущего ремонта</v>
      </c>
      <c r="D77" s="191" t="s">
        <v>85</v>
      </c>
      <c r="E77" s="461">
        <f>'[16]расчет по услугам'!BY89</f>
        <v>0</v>
      </c>
      <c r="F77" s="461"/>
    </row>
    <row r="78" spans="1:6" ht="26.25" hidden="1" customHeight="1">
      <c r="A78" s="352"/>
      <c r="B78" s="472"/>
      <c r="C78" s="179" t="str">
        <f>'[16]расчет по услугам'!AK90</f>
        <v>Обслуживание тревожной кнопки</v>
      </c>
      <c r="D78" s="191" t="s">
        <v>85</v>
      </c>
      <c r="E78" s="461">
        <f>'[16]расчет по услугам'!BY90</f>
        <v>0</v>
      </c>
      <c r="F78" s="461"/>
    </row>
    <row r="79" spans="1:6" ht="26.25" hidden="1" customHeight="1">
      <c r="A79" s="352"/>
      <c r="B79" s="472"/>
      <c r="C79" s="179" t="str">
        <f>'[16]расчет по услугам'!AK91</f>
        <v>Уборка территории от снега</v>
      </c>
      <c r="D79" s="191" t="s">
        <v>85</v>
      </c>
      <c r="E79" s="461">
        <f>'[16]расчет по услугам'!BY91</f>
        <v>0</v>
      </c>
      <c r="F79" s="461"/>
    </row>
    <row r="80" spans="1:6" ht="26.25" hidden="1" customHeight="1">
      <c r="A80" s="352"/>
      <c r="B80" s="472"/>
      <c r="C80" s="179" t="str">
        <f>'[16]расчет по услугам'!AK92</f>
        <v>Вывоз ТБО</v>
      </c>
      <c r="D80" s="191" t="s">
        <v>85</v>
      </c>
      <c r="E80" s="461">
        <f>'[16]расчет по услугам'!BY92</f>
        <v>0</v>
      </c>
      <c r="F80" s="461"/>
    </row>
    <row r="81" spans="1:6" ht="26.25" hidden="1" customHeight="1">
      <c r="A81" s="352"/>
      <c r="B81" s="472"/>
      <c r="C81" s="179" t="str">
        <f>'[16]расчет по услугам'!AK93</f>
        <v>Дератизация и дезинфекция</v>
      </c>
      <c r="D81" s="191" t="s">
        <v>85</v>
      </c>
      <c r="E81" s="461">
        <f>'[16]расчет по услугам'!BY93</f>
        <v>0</v>
      </c>
      <c r="F81" s="461"/>
    </row>
    <row r="82" spans="1:6" ht="60" hidden="1" customHeight="1">
      <c r="A82" s="352"/>
      <c r="B82" s="472"/>
      <c r="C82" s="179" t="str">
        <f>'[16]расчет по услугам'!AK94</f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D82" s="191" t="s">
        <v>85</v>
      </c>
      <c r="E82" s="461">
        <f>'[16]расчет по услугам'!BY94</f>
        <v>0</v>
      </c>
      <c r="F82" s="461"/>
    </row>
    <row r="83" spans="1:6" hidden="1">
      <c r="A83" s="352"/>
      <c r="B83" s="472"/>
      <c r="C83" s="179"/>
      <c r="D83" s="191"/>
      <c r="E83" s="461"/>
      <c r="F83" s="461"/>
    </row>
    <row r="84" spans="1:6" hidden="1">
      <c r="A84" s="352"/>
      <c r="B84" s="472"/>
      <c r="C84" s="179"/>
      <c r="D84" s="191"/>
      <c r="E84" s="461"/>
      <c r="F84" s="461"/>
    </row>
    <row r="85" spans="1:6" ht="15.75" hidden="1" customHeight="1" thickBot="1">
      <c r="A85" s="352"/>
      <c r="B85" s="472"/>
      <c r="C85" s="371"/>
      <c r="D85" s="371"/>
      <c r="E85" s="371"/>
      <c r="F85" s="371"/>
    </row>
    <row r="86" spans="1:6" ht="15" hidden="1" customHeight="1">
      <c r="A86" s="352"/>
      <c r="B86" s="472"/>
      <c r="C86" s="373" t="s">
        <v>68</v>
      </c>
      <c r="D86" s="373"/>
      <c r="E86" s="373"/>
      <c r="F86" s="373"/>
    </row>
    <row r="87" spans="1:6" ht="15" hidden="1" customHeight="1">
      <c r="A87" s="352"/>
      <c r="B87" s="472"/>
      <c r="C87" s="200"/>
      <c r="D87" s="200"/>
      <c r="E87" s="200"/>
      <c r="F87" s="202"/>
    </row>
    <row r="88" spans="1:6" ht="15" hidden="1" customHeight="1">
      <c r="A88" s="352"/>
      <c r="B88" s="472"/>
      <c r="C88" s="200"/>
      <c r="D88" s="200"/>
      <c r="E88" s="200"/>
      <c r="F88" s="202"/>
    </row>
    <row r="89" spans="1:6" ht="15" hidden="1" customHeight="1">
      <c r="A89" s="352"/>
      <c r="B89" s="472"/>
      <c r="C89" s="200"/>
      <c r="D89" s="200"/>
      <c r="E89" s="200"/>
      <c r="F89" s="202"/>
    </row>
    <row r="90" spans="1:6" ht="15" hidden="1" customHeight="1">
      <c r="A90" s="352"/>
      <c r="B90" s="472"/>
      <c r="C90" s="371"/>
      <c r="D90" s="371"/>
      <c r="E90" s="371"/>
      <c r="F90" s="371"/>
    </row>
    <row r="91" spans="1:6" s="45" customFormat="1" ht="26.25" customHeight="1">
      <c r="A91" s="352"/>
      <c r="B91" s="472"/>
      <c r="C91" s="462" t="s">
        <v>69</v>
      </c>
      <c r="D91" s="462"/>
      <c r="E91" s="462"/>
      <c r="F91" s="462"/>
    </row>
    <row r="92" spans="1:6" ht="30.75" hidden="1" customHeight="1">
      <c r="A92" s="352"/>
      <c r="B92" s="472"/>
      <c r="C92" s="179" t="str">
        <f>'[16]расчет по услугам'!AK102</f>
        <v>Абонентская связь</v>
      </c>
      <c r="D92" s="191" t="s">
        <v>85</v>
      </c>
      <c r="E92" s="461">
        <f>'[16]расчет по услугам'!BY102</f>
        <v>0</v>
      </c>
      <c r="F92" s="461"/>
    </row>
    <row r="93" spans="1:6" ht="39" hidden="1" customHeight="1">
      <c r="A93" s="352"/>
      <c r="B93" s="472"/>
      <c r="C93" s="179"/>
      <c r="D93" s="191"/>
      <c r="E93" s="461">
        <f>'[16]расчет по услугам'!BY103</f>
        <v>0</v>
      </c>
      <c r="F93" s="461"/>
    </row>
    <row r="94" spans="1:6" ht="15" hidden="1" customHeight="1">
      <c r="A94" s="352"/>
      <c r="B94" s="472"/>
      <c r="C94" s="179"/>
      <c r="D94" s="191" t="s">
        <v>85</v>
      </c>
      <c r="E94" s="461">
        <f>'[16]расчет по услугам'!BY104</f>
        <v>0</v>
      </c>
      <c r="F94" s="461"/>
    </row>
    <row r="95" spans="1:6" ht="45" hidden="1" customHeight="1" thickBot="1">
      <c r="A95" s="352"/>
      <c r="B95" s="472"/>
      <c r="C95" s="179" t="s">
        <v>71</v>
      </c>
      <c r="D95" s="191" t="s">
        <v>85</v>
      </c>
      <c r="E95" s="461">
        <f>'[16]расчет по услугам'!BY105</f>
        <v>0</v>
      </c>
      <c r="F95" s="461"/>
    </row>
    <row r="96" spans="1:6" ht="15.75" customHeight="1">
      <c r="A96" s="352"/>
      <c r="B96" s="472"/>
      <c r="C96" s="371"/>
      <c r="D96" s="371"/>
      <c r="E96" s="371"/>
      <c r="F96" s="371"/>
    </row>
    <row r="97" spans="1:6" s="45" customFormat="1" ht="24" customHeight="1">
      <c r="A97" s="352"/>
      <c r="B97" s="472"/>
      <c r="C97" s="462" t="s">
        <v>72</v>
      </c>
      <c r="D97" s="462"/>
      <c r="E97" s="462"/>
      <c r="F97" s="462"/>
    </row>
    <row r="98" spans="1:6" ht="39" hidden="1" customHeight="1" thickBot="1">
      <c r="A98" s="352"/>
      <c r="B98" s="472"/>
      <c r="C98" s="179" t="s">
        <v>73</v>
      </c>
      <c r="D98" s="179" t="s">
        <v>74</v>
      </c>
      <c r="E98" s="461">
        <f>'[16]расчет по услугам'!BY108</f>
        <v>0</v>
      </c>
      <c r="F98" s="461"/>
    </row>
    <row r="99" spans="1:6" ht="15.75" customHeight="1">
      <c r="A99" s="352"/>
      <c r="B99" s="472"/>
      <c r="C99" s="375"/>
      <c r="D99" s="375"/>
      <c r="E99" s="375"/>
      <c r="F99" s="375"/>
    </row>
    <row r="100" spans="1:6" ht="43.5" customHeight="1">
      <c r="A100" s="352"/>
      <c r="B100" s="472"/>
      <c r="C100" s="463" t="s">
        <v>75</v>
      </c>
      <c r="D100" s="463"/>
      <c r="E100" s="463"/>
      <c r="F100" s="463"/>
    </row>
    <row r="101" spans="1:6" ht="43.5" customHeight="1">
      <c r="A101" s="352"/>
      <c r="B101" s="472"/>
      <c r="C101" s="207" t="str">
        <f>'[16]расчет по услугам'!AK112</f>
        <v>Директор</v>
      </c>
      <c r="D101" s="208" t="s">
        <v>83</v>
      </c>
      <c r="E101" s="461">
        <v>0</v>
      </c>
      <c r="F101" s="514"/>
    </row>
    <row r="102" spans="1:6" ht="43.5" customHeight="1">
      <c r="A102" s="352"/>
      <c r="B102" s="472"/>
      <c r="C102" s="207" t="str">
        <f>'[16]расчет по услугам'!AK113</f>
        <v>Зам.директора</v>
      </c>
      <c r="D102" s="208" t="s">
        <v>83</v>
      </c>
      <c r="E102" s="461">
        <v>0</v>
      </c>
      <c r="F102" s="514"/>
    </row>
    <row r="103" spans="1:6" ht="43.5" customHeight="1">
      <c r="A103" s="352"/>
      <c r="B103" s="472"/>
      <c r="C103" s="207" t="str">
        <f>'[16]расчет по услугам'!AK114</f>
        <v>Секретарь учебной части</v>
      </c>
      <c r="D103" s="208" t="s">
        <v>83</v>
      </c>
      <c r="E103" s="461">
        <v>0</v>
      </c>
      <c r="F103" s="514"/>
    </row>
    <row r="104" spans="1:6" ht="43.5" hidden="1" customHeight="1">
      <c r="A104" s="352"/>
      <c r="B104" s="472"/>
      <c r="C104" s="207" t="str">
        <f>'[16]расчет по услугам'!AK115</f>
        <v>Лаборант</v>
      </c>
      <c r="D104" s="208" t="s">
        <v>83</v>
      </c>
      <c r="E104" s="461">
        <v>0</v>
      </c>
      <c r="F104" s="514"/>
    </row>
    <row r="105" spans="1:6" ht="43.5" hidden="1" customHeight="1">
      <c r="A105" s="352"/>
      <c r="B105" s="472"/>
      <c r="C105" s="207" t="str">
        <f>'[16]расчет по услугам'!AK116</f>
        <v>Заведующий библиотекой</v>
      </c>
      <c r="D105" s="208" t="s">
        <v>83</v>
      </c>
      <c r="E105" s="461">
        <f>'[16]расчет по услугам'!BY116</f>
        <v>0</v>
      </c>
      <c r="F105" s="461"/>
    </row>
    <row r="106" spans="1:6" ht="43.5" hidden="1" customHeight="1">
      <c r="A106" s="352"/>
      <c r="B106" s="472"/>
      <c r="C106" s="207" t="str">
        <f>'[16]расчет по услугам'!AK117</f>
        <v>Рабочий по обслуживанию и ремонту зданий</v>
      </c>
      <c r="D106" s="208" t="s">
        <v>83</v>
      </c>
      <c r="E106" s="461">
        <f>'[16]расчет по услугам'!BY117</f>
        <v>0</v>
      </c>
      <c r="F106" s="461"/>
    </row>
    <row r="107" spans="1:6" ht="43.5" hidden="1" customHeight="1">
      <c r="A107" s="352"/>
      <c r="B107" s="472"/>
      <c r="C107" s="207" t="str">
        <f>'[16]расчет по услугам'!AK118</f>
        <v>Гардеробщик</v>
      </c>
      <c r="D107" s="208" t="s">
        <v>83</v>
      </c>
      <c r="E107" s="461">
        <f>'[16]расчет по услугам'!BY118</f>
        <v>0</v>
      </c>
      <c r="F107" s="461"/>
    </row>
    <row r="108" spans="1:6" s="6" customFormat="1" ht="29.25" hidden="1" customHeight="1">
      <c r="A108" s="352"/>
      <c r="B108" s="472"/>
      <c r="C108" s="207" t="str">
        <f>'[16]расчет по услугам'!AK119</f>
        <v>Сторож</v>
      </c>
      <c r="D108" s="208" t="s">
        <v>83</v>
      </c>
      <c r="E108" s="461">
        <f>'[16]расчет по услугам'!BY119</f>
        <v>0</v>
      </c>
      <c r="F108" s="461"/>
    </row>
    <row r="109" spans="1:6" s="6" customFormat="1" ht="26.25" hidden="1" customHeight="1">
      <c r="A109" s="352"/>
      <c r="B109" s="472"/>
      <c r="C109" s="207" t="str">
        <f>'[16]расчет по услугам'!AK120</f>
        <v>Дворник</v>
      </c>
      <c r="D109" s="208" t="s">
        <v>83</v>
      </c>
      <c r="E109" s="461">
        <f>'[16]расчет по услугам'!BY120</f>
        <v>0</v>
      </c>
      <c r="F109" s="461"/>
    </row>
    <row r="110" spans="1:6" s="6" customFormat="1" ht="32.25" hidden="1" customHeight="1" thickBot="1">
      <c r="A110" s="352"/>
      <c r="B110" s="472"/>
      <c r="C110" s="207" t="str">
        <f>'[16]расчет по услугам'!AK121</f>
        <v>Уборщик</v>
      </c>
      <c r="D110" s="208" t="s">
        <v>83</v>
      </c>
      <c r="E110" s="461">
        <f>'[16]расчет по услугам'!BY121</f>
        <v>0</v>
      </c>
      <c r="F110" s="461"/>
    </row>
    <row r="111" spans="1:6" ht="33.75" hidden="1" customHeight="1" thickBot="1">
      <c r="A111" s="352"/>
      <c r="B111" s="472"/>
      <c r="C111" s="207">
        <f>'[16]расчет по услугам'!AK122</f>
        <v>0</v>
      </c>
      <c r="D111" s="208" t="s">
        <v>83</v>
      </c>
      <c r="E111" s="461">
        <f>'[16]расчет по услугам'!AP122</f>
        <v>0</v>
      </c>
      <c r="F111" s="461"/>
    </row>
    <row r="112" spans="1:6" ht="15" hidden="1" customHeight="1">
      <c r="A112" s="352"/>
      <c r="B112" s="472"/>
      <c r="C112" s="207">
        <f>'[17]расчет по услугам'!CE131</f>
        <v>0</v>
      </c>
      <c r="D112" s="208" t="s">
        <v>83</v>
      </c>
      <c r="E112" s="461">
        <f>'[18]расчет свод'!S100</f>
        <v>0</v>
      </c>
      <c r="F112" s="461"/>
    </row>
    <row r="113" spans="1:6" ht="27" hidden="1" customHeight="1" thickBot="1">
      <c r="A113" s="352"/>
      <c r="B113" s="472"/>
      <c r="C113" s="211"/>
      <c r="D113" s="211"/>
      <c r="E113" s="201"/>
      <c r="F113" s="210"/>
    </row>
    <row r="114" spans="1:6" ht="27" hidden="1" customHeight="1" thickBot="1">
      <c r="A114" s="352"/>
      <c r="B114" s="472"/>
      <c r="C114" s="211"/>
      <c r="D114" s="211"/>
      <c r="E114" s="201"/>
      <c r="F114" s="210"/>
    </row>
    <row r="115" spans="1:6" ht="27" hidden="1" customHeight="1" thickBot="1">
      <c r="A115" s="352"/>
      <c r="B115" s="472"/>
      <c r="C115" s="211"/>
      <c r="D115" s="211"/>
      <c r="E115" s="201"/>
      <c r="F115" s="210"/>
    </row>
    <row r="116" spans="1:6" ht="27" hidden="1" customHeight="1" thickBot="1">
      <c r="A116" s="352"/>
      <c r="B116" s="472"/>
      <c r="C116" s="211"/>
      <c r="D116" s="211"/>
      <c r="E116" s="201"/>
      <c r="F116" s="210"/>
    </row>
    <row r="117" spans="1:6" ht="15.75" hidden="1" customHeight="1" thickBot="1">
      <c r="A117" s="352"/>
      <c r="B117" s="472"/>
      <c r="C117" s="212"/>
      <c r="D117" s="212"/>
      <c r="E117" s="200"/>
      <c r="F117" s="213"/>
    </row>
    <row r="118" spans="1:6" ht="15.75" hidden="1" customHeight="1" thickBot="1">
      <c r="A118" s="352"/>
      <c r="B118" s="472"/>
      <c r="C118" s="371"/>
      <c r="D118" s="371"/>
      <c r="E118" s="371"/>
      <c r="F118" s="371"/>
    </row>
    <row r="119" spans="1:6" s="45" customFormat="1" ht="24" customHeight="1">
      <c r="A119" s="352"/>
      <c r="B119" s="472"/>
      <c r="C119" s="462" t="s">
        <v>77</v>
      </c>
      <c r="D119" s="462"/>
      <c r="E119" s="462"/>
      <c r="F119" s="462"/>
    </row>
    <row r="120" spans="1:6" ht="30" hidden="1" customHeight="1">
      <c r="A120" s="352"/>
      <c r="B120" s="472"/>
      <c r="C120" s="179" t="str">
        <f>'[16]расчет по услугам'!AK124</f>
        <v>Медикаменты</v>
      </c>
      <c r="D120" s="191" t="s">
        <v>85</v>
      </c>
      <c r="E120" s="461">
        <f>'[16]расчет по услугам'!BY124</f>
        <v>0</v>
      </c>
      <c r="F120" s="461"/>
    </row>
    <row r="121" spans="1:6" ht="30" hidden="1" customHeight="1">
      <c r="A121" s="352"/>
      <c r="B121" s="472"/>
      <c r="C121" s="179" t="str">
        <f>'[16]расчет по услугам'!AK125</f>
        <v>Подписка на периодические издания</v>
      </c>
      <c r="D121" s="191" t="s">
        <v>85</v>
      </c>
      <c r="E121" s="461">
        <f>'[16]расчет по услугам'!BY125</f>
        <v>0</v>
      </c>
      <c r="F121" s="461"/>
    </row>
    <row r="122" spans="1:6" ht="30" hidden="1" customHeight="1">
      <c r="A122" s="352"/>
      <c r="B122" s="472"/>
      <c r="C122" s="179" t="str">
        <f>'[16]расчет по услугам'!AK126</f>
        <v>командировочные расходы административного персонала</v>
      </c>
      <c r="D122" s="191" t="s">
        <v>85</v>
      </c>
      <c r="E122" s="461">
        <f>'[16]расчет по услугам'!BY126</f>
        <v>0</v>
      </c>
      <c r="F122" s="461"/>
    </row>
    <row r="123" spans="1:6" ht="30" hidden="1" customHeight="1">
      <c r="A123" s="352"/>
      <c r="B123" s="472"/>
      <c r="C123" s="179" t="str">
        <f>'[16]расчет по услугам'!AK127</f>
        <v>Ремонт офисной техники</v>
      </c>
      <c r="D123" s="191" t="s">
        <v>85</v>
      </c>
      <c r="E123" s="461">
        <f>'[16]расчет по услугам'!BY127</f>
        <v>0</v>
      </c>
      <c r="F123" s="461"/>
    </row>
    <row r="124" spans="1:6" ht="30" hidden="1" customHeight="1">
      <c r="A124" s="352"/>
      <c r="B124" s="472"/>
      <c r="C124" s="179" t="str">
        <f>'[16]расчет по услугам'!AK128</f>
        <v>Демеркуризация отработанных ламп</v>
      </c>
      <c r="D124" s="191" t="s">
        <v>85</v>
      </c>
      <c r="E124" s="461">
        <f>'[16]расчет по услугам'!BY128</f>
        <v>0</v>
      </c>
      <c r="F124" s="461"/>
    </row>
    <row r="125" spans="1:6" ht="18.75" hidden="1" customHeight="1">
      <c r="A125" s="352"/>
      <c r="B125" s="472"/>
      <c r="C125" s="179" t="str">
        <f>'[16]расчет по услугам'!AK129</f>
        <v>Обучение</v>
      </c>
      <c r="D125" s="191" t="s">
        <v>85</v>
      </c>
      <c r="E125" s="461">
        <f>'[16]расчет по услугам'!BY129</f>
        <v>0</v>
      </c>
      <c r="F125" s="461"/>
    </row>
    <row r="126" spans="1:6" ht="30" hidden="1" customHeight="1">
      <c r="A126" s="352"/>
      <c r="B126" s="472"/>
      <c r="C126" s="179" t="str">
        <f>'[16]расчет по услугам'!AK130</f>
        <v>Продление лицензии программного обеспечения</v>
      </c>
      <c r="D126" s="191" t="s">
        <v>85</v>
      </c>
      <c r="E126" s="461">
        <f>'[16]расчет по услугам'!BY130</f>
        <v>0</v>
      </c>
      <c r="F126" s="461"/>
    </row>
    <row r="127" spans="1:6" ht="30" hidden="1" customHeight="1">
      <c r="A127" s="352"/>
      <c r="B127" s="472"/>
      <c r="C127" s="179" t="str">
        <f>'[16]расчет по услугам'!AK131</f>
        <v>Разработка новых проектов ПДВ</v>
      </c>
      <c r="D127" s="191" t="s">
        <v>85</v>
      </c>
      <c r="E127" s="461">
        <f>'[16]расчет по услугам'!BY131</f>
        <v>0</v>
      </c>
      <c r="F127" s="461"/>
    </row>
    <row r="128" spans="1:6" ht="30" hidden="1" customHeight="1">
      <c r="A128" s="352"/>
      <c r="B128" s="472"/>
      <c r="C128" s="179" t="str">
        <f>'[16]расчет по услугам'!AK132</f>
        <v>Услуги центра гигиены и эпидемиологии</v>
      </c>
      <c r="D128" s="191" t="s">
        <v>85</v>
      </c>
      <c r="E128" s="461">
        <f>'[16]расчет по услугам'!BY132</f>
        <v>0</v>
      </c>
      <c r="F128" s="461"/>
    </row>
    <row r="129" spans="1:6" ht="30" hidden="1" customHeight="1">
      <c r="A129" s="352"/>
      <c r="B129" s="472"/>
      <c r="C129" s="179" t="str">
        <f>'[16]расчет по услугам'!AK133</f>
        <v>Энергоаудит учреждений</v>
      </c>
      <c r="D129" s="191" t="s">
        <v>85</v>
      </c>
      <c r="E129" s="461">
        <f>'[16]расчет по услугам'!BY133</f>
        <v>0</v>
      </c>
      <c r="F129" s="461"/>
    </row>
    <row r="130" spans="1:6" ht="30" hidden="1" customHeight="1">
      <c r="A130" s="352"/>
      <c r="B130" s="472"/>
      <c r="C130" s="179" t="str">
        <f>'[16]расчет по услугам'!AK134</f>
        <v>Налоги, госпошлина</v>
      </c>
      <c r="D130" s="191" t="s">
        <v>85</v>
      </c>
      <c r="E130" s="461">
        <f>'[16]расчет по услугам'!BY134</f>
        <v>0</v>
      </c>
      <c r="F130" s="461"/>
    </row>
    <row r="131" spans="1:6" ht="30" hidden="1" customHeight="1">
      <c r="A131" s="352"/>
      <c r="B131" s="472"/>
      <c r="C131" s="179" t="str">
        <f>'[16]расчет по услугам'!AK135</f>
        <v>пособие по уходу за ребенком до 3-х лет</v>
      </c>
      <c r="D131" s="191" t="s">
        <v>85</v>
      </c>
      <c r="E131" s="461">
        <f>'[16]расчет по услугам'!BY135</f>
        <v>0</v>
      </c>
      <c r="F131" s="461"/>
    </row>
    <row r="132" spans="1:6" ht="37.5" hidden="1" customHeight="1">
      <c r="A132" s="352"/>
      <c r="B132" s="472"/>
      <c r="C132" s="179" t="str">
        <f>'[16]расчет по услугам'!AK136</f>
        <v>Медосмотр административного и обслуживающего персонала</v>
      </c>
      <c r="D132" s="180" t="s">
        <v>85</v>
      </c>
      <c r="E132" s="461">
        <f>'[16]расчет по услугам'!BY136</f>
        <v>0</v>
      </c>
      <c r="F132" s="461"/>
    </row>
    <row r="133" spans="1:6" ht="59.25" hidden="1" customHeight="1">
      <c r="A133" s="352"/>
      <c r="B133" s="472"/>
      <c r="C133" s="179" t="str">
        <f>'[16]расчет по услугам'!AK137</f>
        <v>Прочие расходные материалы  для административного персонала</v>
      </c>
      <c r="D133" s="180" t="s">
        <v>85</v>
      </c>
      <c r="E133" s="461">
        <f>'[16]расчет по услугам'!BY137</f>
        <v>0</v>
      </c>
      <c r="F133" s="461"/>
    </row>
    <row r="134" spans="1:6" ht="0.75" customHeight="1">
      <c r="A134" s="352"/>
      <c r="B134" s="472"/>
      <c r="C134" s="179" t="str">
        <f>'[16]расчет по услугам'!AK138</f>
        <v>Хоз.товары (краны, доводчики)</v>
      </c>
      <c r="D134" s="180" t="s">
        <v>85</v>
      </c>
      <c r="E134" s="461">
        <f>'[16]расчет по услугам'!BY138</f>
        <v>2.6109660574412533E-3</v>
      </c>
      <c r="F134" s="461"/>
    </row>
    <row r="135" spans="1:6" ht="30" hidden="1" customHeight="1">
      <c r="A135" s="352"/>
      <c r="B135" s="472"/>
      <c r="C135" s="179" t="str">
        <f>'[16]расчет по услугам'!AK139</f>
        <v>Мягкий инвентарь, средства индивидуальной защиты</v>
      </c>
      <c r="D135" s="180" t="s">
        <v>85</v>
      </c>
      <c r="E135" s="461">
        <f>'[16]расчет по услугам'!BY139</f>
        <v>2.6109660574412533E-3</v>
      </c>
      <c r="F135" s="461"/>
    </row>
    <row r="136" spans="1:6" ht="30" hidden="1" customHeight="1">
      <c r="A136" s="352"/>
      <c r="B136" s="472"/>
      <c r="C136" s="179" t="str">
        <f>'[16]расчет по услугам'!AK140</f>
        <v>Хоз.товары (дезинфицирующие, моющие средства)</v>
      </c>
      <c r="D136" s="180" t="s">
        <v>85</v>
      </c>
      <c r="E136" s="461">
        <f>'[16]расчет по услугам'!BY140</f>
        <v>0</v>
      </c>
      <c r="F136" s="461"/>
    </row>
    <row r="137" spans="1:6" ht="39" hidden="1" customHeight="1">
      <c r="A137" s="352"/>
      <c r="B137" s="472"/>
      <c r="C137" s="179">
        <f>'[16]расчет по услугам'!AK141</f>
        <v>0</v>
      </c>
      <c r="D137" s="180" t="s">
        <v>85</v>
      </c>
      <c r="E137" s="461">
        <f>'[16]расчет по услугам'!AP141</f>
        <v>0</v>
      </c>
      <c r="F137" s="461"/>
    </row>
    <row r="138" spans="1:6" ht="30" hidden="1" customHeight="1">
      <c r="A138" s="352"/>
      <c r="B138" s="472"/>
      <c r="C138" s="179">
        <f>'[16]расчет по услугам'!AK142</f>
        <v>0</v>
      </c>
      <c r="D138" s="180" t="s">
        <v>85</v>
      </c>
      <c r="E138" s="461">
        <f>'[16]расчет по услугам'!AP142</f>
        <v>0</v>
      </c>
      <c r="F138" s="461"/>
    </row>
    <row r="139" spans="1:6" s="38" customFormat="1" ht="39.75" hidden="1" customHeight="1">
      <c r="A139" s="352"/>
      <c r="B139" s="472"/>
      <c r="C139" s="179">
        <f>'[16]расчет по услугам'!AK143</f>
        <v>0</v>
      </c>
      <c r="D139" s="180" t="s">
        <v>85</v>
      </c>
      <c r="E139" s="461">
        <f>'[16]расчет по услугам'!AP143</f>
        <v>0</v>
      </c>
      <c r="F139" s="461"/>
    </row>
    <row r="140" spans="1:6" s="38" customFormat="1" ht="15" hidden="1" customHeight="1">
      <c r="A140" s="352"/>
      <c r="B140" s="472"/>
      <c r="C140" s="179">
        <f>'[16]расчет по услугам'!AK147</f>
        <v>0</v>
      </c>
      <c r="D140" s="180" t="s">
        <v>85</v>
      </c>
      <c r="E140" s="461">
        <f>'[17]расчет по услугам'!S153</f>
        <v>2.1786492374727671E-3</v>
      </c>
      <c r="F140" s="461"/>
    </row>
    <row r="141" spans="1:6" s="38" customFormat="1" ht="15" hidden="1" customHeight="1">
      <c r="A141" s="352"/>
      <c r="B141" s="472"/>
      <c r="C141" s="179">
        <f>'[16]расчет по услугам'!AK148</f>
        <v>0</v>
      </c>
      <c r="D141" s="180" t="s">
        <v>85</v>
      </c>
      <c r="E141" s="461">
        <f>'[17]расчет по услугам'!S154</f>
        <v>2.1786492374727671E-3</v>
      </c>
      <c r="F141" s="461"/>
    </row>
    <row r="142" spans="1:6" ht="15" hidden="1" customHeight="1">
      <c r="A142" s="352"/>
      <c r="B142" s="472"/>
      <c r="C142" s="179">
        <f>'[16]расчет по услугам'!AK149</f>
        <v>0</v>
      </c>
      <c r="D142" s="180" t="s">
        <v>85</v>
      </c>
      <c r="E142" s="461">
        <f>'[17]расчет по услугам'!S155</f>
        <v>2.1786492374727671E-3</v>
      </c>
      <c r="F142" s="461"/>
    </row>
    <row r="143" spans="1:6" ht="15" hidden="1" customHeight="1">
      <c r="A143" s="352"/>
      <c r="B143" s="472"/>
      <c r="C143" s="179">
        <f>'[16]расчет по услугам'!AK150</f>
        <v>0</v>
      </c>
      <c r="D143" s="180" t="s">
        <v>85</v>
      </c>
      <c r="E143" s="461">
        <f>'[17]расчет по услугам'!S156</f>
        <v>0</v>
      </c>
      <c r="F143" s="461"/>
    </row>
    <row r="144" spans="1:6" hidden="1">
      <c r="A144" s="352"/>
      <c r="B144" s="472"/>
      <c r="C144" s="179">
        <f>'[16]расчет по услугам'!AK151</f>
        <v>0</v>
      </c>
      <c r="D144" s="180" t="s">
        <v>85</v>
      </c>
      <c r="E144" s="461">
        <f>'[17]расчет по услугам'!S157</f>
        <v>0</v>
      </c>
      <c r="F144" s="461"/>
    </row>
  </sheetData>
  <mergeCells count="129">
    <mergeCell ref="E141:F141"/>
    <mergeCell ref="E142:F142"/>
    <mergeCell ref="E143:F143"/>
    <mergeCell ref="E144:F144"/>
    <mergeCell ref="E135:F135"/>
    <mergeCell ref="E136:F136"/>
    <mergeCell ref="E137:F137"/>
    <mergeCell ref="E138:F138"/>
    <mergeCell ref="E139:F139"/>
    <mergeCell ref="E140:F140"/>
    <mergeCell ref="E129:F129"/>
    <mergeCell ref="E130:F130"/>
    <mergeCell ref="E131:F131"/>
    <mergeCell ref="E132:F132"/>
    <mergeCell ref="E133:F133"/>
    <mergeCell ref="E134:F134"/>
    <mergeCell ref="E123:F123"/>
    <mergeCell ref="E124:F124"/>
    <mergeCell ref="E125:F125"/>
    <mergeCell ref="E126:F126"/>
    <mergeCell ref="E127:F127"/>
    <mergeCell ref="E128:F128"/>
    <mergeCell ref="C119:F119"/>
    <mergeCell ref="E120:F120"/>
    <mergeCell ref="E121:F121"/>
    <mergeCell ref="E122:F122"/>
    <mergeCell ref="E110:F110"/>
    <mergeCell ref="E111:F111"/>
    <mergeCell ref="E112:F112"/>
    <mergeCell ref="C118:F118"/>
    <mergeCell ref="E104:F104"/>
    <mergeCell ref="E105:F105"/>
    <mergeCell ref="E106:F106"/>
    <mergeCell ref="E107:F107"/>
    <mergeCell ref="E108:F108"/>
    <mergeCell ref="E109:F109"/>
    <mergeCell ref="C100:F100"/>
    <mergeCell ref="E101:F101"/>
    <mergeCell ref="E102:F102"/>
    <mergeCell ref="E103:F103"/>
    <mergeCell ref="C97:F97"/>
    <mergeCell ref="E98:F98"/>
    <mergeCell ref="C99:F99"/>
    <mergeCell ref="E92:F92"/>
    <mergeCell ref="E93:F93"/>
    <mergeCell ref="E94:F94"/>
    <mergeCell ref="E95:F95"/>
    <mergeCell ref="C96:F96"/>
    <mergeCell ref="C90:F90"/>
    <mergeCell ref="C91:F91"/>
    <mergeCell ref="E84:F84"/>
    <mergeCell ref="C85:F85"/>
    <mergeCell ref="C86:F86"/>
    <mergeCell ref="E78:F78"/>
    <mergeCell ref="E79:F79"/>
    <mergeCell ref="E80:F80"/>
    <mergeCell ref="E81:F81"/>
    <mergeCell ref="E82:F82"/>
    <mergeCell ref="E83:F83"/>
    <mergeCell ref="C75:F75"/>
    <mergeCell ref="E76:F76"/>
    <mergeCell ref="E77:F77"/>
    <mergeCell ref="E70:F70"/>
    <mergeCell ref="E71:F71"/>
    <mergeCell ref="E72:F72"/>
    <mergeCell ref="E73:F73"/>
    <mergeCell ref="C74:F74"/>
    <mergeCell ref="C68:F68"/>
    <mergeCell ref="C69:F69"/>
    <mergeCell ref="E59:F59"/>
    <mergeCell ref="E60:F60"/>
    <mergeCell ref="E61:F61"/>
    <mergeCell ref="E62:F62"/>
    <mergeCell ref="E63:F63"/>
    <mergeCell ref="E64:F64"/>
    <mergeCell ref="E65:F65"/>
    <mergeCell ref="E66:F66"/>
    <mergeCell ref="C67:F67"/>
    <mergeCell ref="E56:F56"/>
    <mergeCell ref="E57:F57"/>
    <mergeCell ref="E58:F58"/>
    <mergeCell ref="E54:F54"/>
    <mergeCell ref="E55:F55"/>
    <mergeCell ref="C51:F51"/>
    <mergeCell ref="C53:F53"/>
    <mergeCell ref="E49:F49"/>
    <mergeCell ref="E50:F50"/>
    <mergeCell ref="E47:F47"/>
    <mergeCell ref="E48:F48"/>
    <mergeCell ref="E45:F45"/>
    <mergeCell ref="E46:F46"/>
    <mergeCell ref="E43:F43"/>
    <mergeCell ref="E44:F44"/>
    <mergeCell ref="E41:F41"/>
    <mergeCell ref="E42:F42"/>
    <mergeCell ref="E39:F39"/>
    <mergeCell ref="E40:F40"/>
    <mergeCell ref="E37:F37"/>
    <mergeCell ref="E38:F38"/>
    <mergeCell ref="E35:F35"/>
    <mergeCell ref="E36:F36"/>
    <mergeCell ref="E34:F34"/>
    <mergeCell ref="E31:F31"/>
    <mergeCell ref="E32:F32"/>
    <mergeCell ref="E30:F30"/>
    <mergeCell ref="E26:F26"/>
    <mergeCell ref="E27:F27"/>
    <mergeCell ref="E28:F28"/>
    <mergeCell ref="E25:F25"/>
    <mergeCell ref="E33:F33"/>
    <mergeCell ref="E29:F29"/>
    <mergeCell ref="E23:F23"/>
    <mergeCell ref="C24:F24"/>
    <mergeCell ref="E22:F22"/>
    <mergeCell ref="E18:F18"/>
    <mergeCell ref="E15:F15"/>
    <mergeCell ref="E16:F16"/>
    <mergeCell ref="E17:F17"/>
    <mergeCell ref="E19:F19"/>
    <mergeCell ref="A12:A144"/>
    <mergeCell ref="B12:B144"/>
    <mergeCell ref="C12:F12"/>
    <mergeCell ref="E13:F13"/>
    <mergeCell ref="E3:F3"/>
    <mergeCell ref="B6:F6"/>
    <mergeCell ref="E10:F10"/>
    <mergeCell ref="E14:F14"/>
    <mergeCell ref="E11:F11"/>
    <mergeCell ref="C21:F21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N133"/>
  <sheetViews>
    <sheetView view="pageBreakPreview" zoomScale="70" zoomScaleNormal="80" zoomScaleSheetLayoutView="70" zoomScalePageLayoutView="85" workbookViewId="0">
      <pane ySplit="5" topLeftCell="A6" activePane="bottomLeft" state="frozen"/>
      <selection activeCell="D1" sqref="D1:H1"/>
      <selection pane="bottomLeft" activeCell="L47" sqref="L47"/>
    </sheetView>
  </sheetViews>
  <sheetFormatPr defaultColWidth="8.85546875" defaultRowHeight="15.75" outlineLevelRow="2"/>
  <cols>
    <col min="1" max="1" width="33.140625" style="9" customWidth="1"/>
    <col min="2" max="2" width="30.140625" style="9" customWidth="1"/>
    <col min="3" max="3" width="39.85546875" style="21" customWidth="1"/>
    <col min="4" max="4" width="20.140625" style="22" customWidth="1"/>
    <col min="5" max="5" width="13" style="9" hidden="1" customWidth="1"/>
    <col min="6" max="6" width="14" style="9" hidden="1" customWidth="1"/>
    <col min="7" max="7" width="14.85546875" style="9" hidden="1" customWidth="1"/>
    <col min="8" max="8" width="15.42578125" style="9" customWidth="1"/>
    <col min="9" max="9" width="10.85546875" style="9" bestFit="1" customWidth="1"/>
    <col min="10" max="10" width="13.85546875" style="9" customWidth="1"/>
    <col min="11" max="11" width="13" style="9" customWidth="1"/>
    <col min="12" max="12" width="12.7109375" style="9" customWidth="1"/>
    <col min="13" max="13" width="19.7109375" style="9" customWidth="1"/>
    <col min="14" max="16384" width="8.85546875" style="9"/>
  </cols>
  <sheetData>
    <row r="1" spans="1:14" ht="86.25" customHeight="1">
      <c r="D1" s="358" t="s">
        <v>203</v>
      </c>
      <c r="E1" s="358"/>
      <c r="F1" s="358"/>
      <c r="G1" s="358"/>
      <c r="H1" s="358"/>
    </row>
    <row r="2" spans="1:14" ht="19.5" customHeight="1"/>
    <row r="3" spans="1:14" ht="36.75" customHeight="1">
      <c r="A3" s="359" t="s">
        <v>37</v>
      </c>
      <c r="B3" s="359"/>
      <c r="C3" s="359"/>
      <c r="D3" s="359"/>
      <c r="E3" s="359"/>
      <c r="F3" s="359"/>
      <c r="G3" s="359"/>
      <c r="H3" s="359"/>
    </row>
    <row r="5" spans="1:14" ht="90" customHeight="1">
      <c r="A5" s="103" t="s">
        <v>38</v>
      </c>
      <c r="B5" s="103" t="s">
        <v>39</v>
      </c>
      <c r="C5" s="103" t="s">
        <v>40</v>
      </c>
      <c r="D5" s="360" t="s">
        <v>41</v>
      </c>
      <c r="E5" s="361"/>
      <c r="F5" s="103" t="s">
        <v>42</v>
      </c>
      <c r="G5" s="103" t="s">
        <v>43</v>
      </c>
      <c r="H5" s="103" t="s">
        <v>44</v>
      </c>
    </row>
    <row r="6" spans="1:14">
      <c r="A6" s="104">
        <v>1</v>
      </c>
      <c r="B6" s="104">
        <v>2</v>
      </c>
      <c r="C6" s="104">
        <v>3</v>
      </c>
      <c r="D6" s="362">
        <v>4</v>
      </c>
      <c r="E6" s="363"/>
      <c r="F6" s="104">
        <v>3</v>
      </c>
      <c r="G6" s="104">
        <v>4</v>
      </c>
      <c r="H6" s="104">
        <v>5</v>
      </c>
    </row>
    <row r="7" spans="1:14" ht="30.75" customHeight="1">
      <c r="A7" s="355" t="s">
        <v>88</v>
      </c>
      <c r="B7" s="355" t="s">
        <v>166</v>
      </c>
      <c r="C7" s="350" t="s">
        <v>89</v>
      </c>
      <c r="D7" s="350"/>
      <c r="E7" s="350"/>
      <c r="F7" s="350"/>
      <c r="G7" s="350"/>
      <c r="H7" s="350"/>
    </row>
    <row r="8" spans="1:14" ht="33.75" customHeight="1">
      <c r="A8" s="356"/>
      <c r="B8" s="356"/>
      <c r="C8" s="350" t="s">
        <v>90</v>
      </c>
      <c r="D8" s="350"/>
      <c r="E8" s="350"/>
      <c r="F8" s="350"/>
      <c r="G8" s="350"/>
      <c r="H8" s="350"/>
    </row>
    <row r="9" spans="1:14" ht="15" customHeight="1" outlineLevel="1">
      <c r="A9" s="356"/>
      <c r="B9" s="356"/>
      <c r="C9" s="235" t="str">
        <f>[1]расчет!$N8</f>
        <v>Тренер- преподаватель</v>
      </c>
      <c r="D9" s="354" t="s">
        <v>83</v>
      </c>
      <c r="E9" s="354"/>
      <c r="F9" s="236" t="e">
        <f>D9*1776.4</f>
        <v>#VALUE!</v>
      </c>
      <c r="G9" s="236">
        <f>N17</f>
        <v>405150</v>
      </c>
      <c r="H9" s="237">
        <f>[1]расчет!S8</f>
        <v>0.22331180957671842</v>
      </c>
      <c r="I9" s="23"/>
      <c r="J9" s="24"/>
    </row>
    <row r="10" spans="1:14" ht="13.5" customHeight="1" outlineLevel="1">
      <c r="A10" s="356"/>
      <c r="B10" s="356"/>
      <c r="C10" s="235" t="str">
        <f>[1]расчет!$N9</f>
        <v>Методист</v>
      </c>
      <c r="D10" s="354" t="s">
        <v>83</v>
      </c>
      <c r="E10" s="354"/>
      <c r="F10" s="236" t="e">
        <f>D10*1776.4</f>
        <v>#VALUE!</v>
      </c>
      <c r="G10" s="236">
        <f>G9</f>
        <v>405150</v>
      </c>
      <c r="H10" s="237">
        <f>[1]расчет!S9</f>
        <v>1.5165487916924852E-2</v>
      </c>
      <c r="I10" s="23"/>
      <c r="J10" s="24"/>
    </row>
    <row r="11" spans="1:14" ht="22.5" hidden="1" customHeight="1" outlineLevel="1">
      <c r="A11" s="356"/>
      <c r="B11" s="356"/>
      <c r="C11" s="235" t="s">
        <v>91</v>
      </c>
      <c r="D11" s="354" t="s">
        <v>83</v>
      </c>
      <c r="E11" s="354"/>
      <c r="F11" s="236" t="e">
        <f>D11*1776.4</f>
        <v>#VALUE!</v>
      </c>
      <c r="G11" s="236">
        <f>G9</f>
        <v>405150</v>
      </c>
      <c r="H11" s="237">
        <f>[8]расчет!$G10</f>
        <v>0</v>
      </c>
    </row>
    <row r="12" spans="1:14" ht="15.75" hidden="1" customHeight="1" outlineLevel="1">
      <c r="A12" s="356"/>
      <c r="B12" s="356"/>
      <c r="C12" s="235"/>
      <c r="D12" s="354"/>
      <c r="E12" s="354"/>
      <c r="F12" s="236">
        <f>D12*1776.4</f>
        <v>0</v>
      </c>
      <c r="G12" s="236">
        <f>G9</f>
        <v>405150</v>
      </c>
      <c r="H12" s="237">
        <f>[8]расчет!$G11</f>
        <v>0</v>
      </c>
    </row>
    <row r="13" spans="1:14" ht="15.75" hidden="1" customHeight="1" outlineLevel="1">
      <c r="A13" s="356"/>
      <c r="B13" s="356"/>
      <c r="C13" s="235"/>
      <c r="D13" s="354"/>
      <c r="E13" s="354"/>
      <c r="F13" s="236">
        <f>D13*1776.4</f>
        <v>0</v>
      </c>
      <c r="G13" s="236">
        <f>G9</f>
        <v>405150</v>
      </c>
      <c r="H13" s="238">
        <f t="shared" ref="H13" si="0">F13/G13</f>
        <v>0</v>
      </c>
      <c r="K13" s="9" t="s">
        <v>15</v>
      </c>
      <c r="L13" s="9" t="s">
        <v>92</v>
      </c>
    </row>
    <row r="14" spans="1:14" ht="15.75" hidden="1" customHeight="1" outlineLevel="1">
      <c r="A14" s="356"/>
      <c r="B14" s="356"/>
      <c r="C14" s="239"/>
      <c r="D14" s="240"/>
      <c r="E14" s="240"/>
      <c r="F14" s="236"/>
      <c r="G14" s="236"/>
      <c r="H14" s="238"/>
      <c r="K14" s="9">
        <v>576</v>
      </c>
      <c r="L14" s="9">
        <v>52</v>
      </c>
      <c r="M14" s="9">
        <f>L14*K14</f>
        <v>29952</v>
      </c>
      <c r="N14" s="9">
        <v>54</v>
      </c>
    </row>
    <row r="15" spans="1:14" ht="15.75" hidden="1" customHeight="1" outlineLevel="1">
      <c r="A15" s="356"/>
      <c r="B15" s="356"/>
      <c r="C15" s="235"/>
      <c r="D15" s="241"/>
      <c r="E15" s="241"/>
      <c r="F15" s="236"/>
      <c r="G15" s="236"/>
      <c r="H15" s="238" t="e">
        <f t="shared" ref="H15" si="1">F15/G15</f>
        <v>#DIV/0!</v>
      </c>
      <c r="M15" s="9" t="s">
        <v>93</v>
      </c>
      <c r="N15" s="9">
        <f>ROUND(M14/N14,0)</f>
        <v>555</v>
      </c>
    </row>
    <row r="16" spans="1:14" ht="15" hidden="1" customHeight="1" outlineLevel="1">
      <c r="A16" s="356"/>
      <c r="B16" s="356"/>
      <c r="C16" s="235"/>
      <c r="D16" s="241"/>
      <c r="E16" s="241"/>
      <c r="F16" s="236"/>
      <c r="G16" s="236"/>
      <c r="H16" s="236"/>
      <c r="N16" s="9">
        <f>N15*730</f>
        <v>405150</v>
      </c>
    </row>
    <row r="17" spans="1:14" ht="15.75" hidden="1" customHeight="1" outlineLevel="1">
      <c r="A17" s="356"/>
      <c r="B17" s="356"/>
      <c r="C17" s="242"/>
      <c r="D17" s="243"/>
      <c r="E17" s="244"/>
      <c r="F17" s="244"/>
      <c r="G17" s="244"/>
      <c r="H17" s="244"/>
      <c r="N17" s="9">
        <f>N15*730</f>
        <v>405150</v>
      </c>
    </row>
    <row r="18" spans="1:14" ht="15.75" hidden="1" customHeight="1" outlineLevel="1">
      <c r="A18" s="356"/>
      <c r="B18" s="356"/>
      <c r="C18" s="245"/>
      <c r="D18" s="246"/>
      <c r="E18" s="247"/>
      <c r="F18" s="247"/>
      <c r="G18" s="247"/>
      <c r="H18" s="247"/>
    </row>
    <row r="19" spans="1:14" ht="33.75" customHeight="1" collapsed="1">
      <c r="A19" s="356"/>
      <c r="B19" s="356"/>
      <c r="C19" s="350" t="s">
        <v>94</v>
      </c>
      <c r="D19" s="350"/>
      <c r="E19" s="350"/>
      <c r="F19" s="350"/>
      <c r="G19" s="350"/>
      <c r="H19" s="350"/>
    </row>
    <row r="20" spans="1:14" ht="15.75" customHeight="1" outlineLevel="2">
      <c r="A20" s="356"/>
      <c r="B20" s="356"/>
      <c r="C20" s="235" t="str">
        <f>[1]расчет!$N21</f>
        <v>Классные журналы</v>
      </c>
      <c r="D20" s="354" t="s">
        <v>52</v>
      </c>
      <c r="E20" s="354"/>
      <c r="F20" s="248">
        <v>54</v>
      </c>
      <c r="G20" s="236">
        <f>G9</f>
        <v>405150</v>
      </c>
      <c r="H20" s="237">
        <f>[1]расчет!S21</f>
        <v>4.225581017389891E-4</v>
      </c>
    </row>
    <row r="21" spans="1:14" ht="15.75" customHeight="1" outlineLevel="2">
      <c r="A21" s="356"/>
      <c r="B21" s="356"/>
      <c r="C21" s="235" t="str">
        <f>[1]расчет!$N22</f>
        <v>Бумага для офисной техники</v>
      </c>
      <c r="D21" s="354" t="s">
        <v>52</v>
      </c>
      <c r="E21" s="354"/>
      <c r="F21" s="248">
        <v>60</v>
      </c>
      <c r="G21" s="236">
        <f>G9</f>
        <v>405150</v>
      </c>
      <c r="H21" s="237">
        <f>[1]расчет!S22</f>
        <v>2.4378352023403217E-4</v>
      </c>
    </row>
    <row r="22" spans="1:14" ht="15.75" customHeight="1" outlineLevel="2">
      <c r="A22" s="356"/>
      <c r="B22" s="356"/>
      <c r="C22" s="235" t="str">
        <f>[1]расчет!$N23</f>
        <v>Канцелярский набор</v>
      </c>
      <c r="D22" s="354" t="s">
        <v>52</v>
      </c>
      <c r="E22" s="354"/>
      <c r="F22" s="248">
        <v>4</v>
      </c>
      <c r="G22" s="236">
        <f>G9</f>
        <v>405150</v>
      </c>
      <c r="H22" s="237">
        <f>[1]расчет!S23</f>
        <v>1.300178774581505E-4</v>
      </c>
    </row>
    <row r="23" spans="1:14" ht="15.75" customHeight="1" outlineLevel="2">
      <c r="A23" s="356"/>
      <c r="B23" s="356"/>
      <c r="C23" s="235" t="str">
        <f>[1]расчет!$N24</f>
        <v>Набор шариковых ручек</v>
      </c>
      <c r="D23" s="354" t="s">
        <v>52</v>
      </c>
      <c r="E23" s="354"/>
      <c r="F23" s="248">
        <v>50</v>
      </c>
      <c r="G23" s="236">
        <f>G9</f>
        <v>405150</v>
      </c>
      <c r="H23" s="237">
        <f>[1]расчет!S24</f>
        <v>1.6252234682268812E-4</v>
      </c>
    </row>
    <row r="24" spans="1:14" ht="15.75" customHeight="1" outlineLevel="2">
      <c r="A24" s="356"/>
      <c r="B24" s="356"/>
      <c r="C24" s="235" t="str">
        <f>[1]расчет!$N25</f>
        <v>Набор гелевых ручек</v>
      </c>
      <c r="D24" s="354" t="s">
        <v>52</v>
      </c>
      <c r="E24" s="354"/>
      <c r="F24" s="248">
        <v>50</v>
      </c>
      <c r="G24" s="236">
        <f>G9</f>
        <v>405150</v>
      </c>
      <c r="H24" s="237">
        <f>[1]расчет!S25</f>
        <v>1.6252234682268812E-4</v>
      </c>
    </row>
    <row r="25" spans="1:14" ht="15.75" customHeight="1" outlineLevel="2">
      <c r="A25" s="356"/>
      <c r="B25" s="356"/>
      <c r="C25" s="235" t="str">
        <f>[1]расчет!$N26</f>
        <v>Стержень для ручек</v>
      </c>
      <c r="D25" s="354" t="s">
        <v>52</v>
      </c>
      <c r="E25" s="354"/>
      <c r="F25" s="248">
        <v>100</v>
      </c>
      <c r="G25" s="236">
        <f>G9</f>
        <v>405150</v>
      </c>
      <c r="H25" s="237">
        <f>[1]расчет!S26</f>
        <v>1.6252234682268812E-4</v>
      </c>
    </row>
    <row r="26" spans="1:14" ht="15.75" customHeight="1" outlineLevel="2">
      <c r="A26" s="356"/>
      <c r="B26" s="356"/>
      <c r="C26" s="235" t="str">
        <f>[1]расчет!$N27</f>
        <v>Скобы для степлера</v>
      </c>
      <c r="D26" s="354" t="s">
        <v>52</v>
      </c>
      <c r="E26" s="354"/>
      <c r="F26" s="248">
        <v>45</v>
      </c>
      <c r="G26" s="236">
        <f>G9</f>
        <v>405150</v>
      </c>
      <c r="H26" s="237">
        <f>[1]расчет!S27</f>
        <v>9.7513408093612871E-5</v>
      </c>
    </row>
    <row r="27" spans="1:14" ht="15.75" customHeight="1" outlineLevel="2">
      <c r="A27" s="356"/>
      <c r="B27" s="356"/>
      <c r="C27" s="235" t="str">
        <f>[1]расчет!$N28</f>
        <v>Архивная папка</v>
      </c>
      <c r="D27" s="354" t="s">
        <v>52</v>
      </c>
      <c r="E27" s="354"/>
      <c r="F27" s="248">
        <v>20</v>
      </c>
      <c r="G27" s="236">
        <f>G9</f>
        <v>405150</v>
      </c>
      <c r="H27" s="237">
        <f>[1]расчет!S28</f>
        <v>1.6252234682268812E-4</v>
      </c>
    </row>
    <row r="28" spans="1:14" ht="15.75" customHeight="1" outlineLevel="2">
      <c r="A28" s="356"/>
      <c r="B28" s="356"/>
      <c r="C28" s="235" t="str">
        <f>[1]расчет!$N29</f>
        <v>Пластиковая папка</v>
      </c>
      <c r="D28" s="354" t="s">
        <v>52</v>
      </c>
      <c r="E28" s="354"/>
      <c r="F28" s="248">
        <v>40</v>
      </c>
      <c r="G28" s="236">
        <f>G9</f>
        <v>405150</v>
      </c>
      <c r="H28" s="237">
        <f>[1]расчет!S29</f>
        <v>1.1376564277588168E-4</v>
      </c>
    </row>
    <row r="29" spans="1:14" ht="15.75" customHeight="1" outlineLevel="2">
      <c r="A29" s="356"/>
      <c r="B29" s="356"/>
      <c r="C29" s="235" t="str">
        <f>[1]расчет!$N30</f>
        <v>Скотч</v>
      </c>
      <c r="D29" s="354" t="s">
        <v>52</v>
      </c>
      <c r="E29" s="354"/>
      <c r="F29" s="248">
        <v>60</v>
      </c>
      <c r="G29" s="236">
        <f>G9</f>
        <v>405150</v>
      </c>
      <c r="H29" s="237">
        <f>[1]расчет!S30</f>
        <v>1.6252234682268812E-4</v>
      </c>
    </row>
    <row r="30" spans="1:14" ht="15.75" customHeight="1" outlineLevel="2">
      <c r="A30" s="356"/>
      <c r="B30" s="356"/>
      <c r="C30" s="235" t="str">
        <f>[1]расчет!$N31</f>
        <v>Ножницы</v>
      </c>
      <c r="D30" s="354" t="s">
        <v>52</v>
      </c>
      <c r="E30" s="354"/>
      <c r="F30" s="248">
        <v>30</v>
      </c>
      <c r="G30" s="236">
        <f>G9</f>
        <v>405150</v>
      </c>
      <c r="H30" s="237">
        <f>[1]расчет!S31</f>
        <v>1.300178774581505E-4</v>
      </c>
    </row>
    <row r="31" spans="1:14" ht="15.75" customHeight="1" outlineLevel="2">
      <c r="A31" s="356"/>
      <c r="B31" s="356"/>
      <c r="C31" s="235" t="str">
        <f>[1]расчет!$N32</f>
        <v>Канцелярские скрепки, булавки</v>
      </c>
      <c r="D31" s="354" t="s">
        <v>52</v>
      </c>
      <c r="E31" s="354"/>
      <c r="F31" s="248">
        <v>20</v>
      </c>
      <c r="G31" s="236">
        <f>G9</f>
        <v>405150</v>
      </c>
      <c r="H31" s="237">
        <f>[1]расчет!S32</f>
        <v>1.1376564277588168E-4</v>
      </c>
    </row>
    <row r="32" spans="1:14" ht="15.75" customHeight="1" outlineLevel="2">
      <c r="A32" s="356"/>
      <c r="B32" s="356"/>
      <c r="C32" s="235" t="str">
        <f>[1]расчет!$N33</f>
        <v>Набор файлов (100шт.)</v>
      </c>
      <c r="D32" s="354" t="s">
        <v>52</v>
      </c>
      <c r="E32" s="354"/>
      <c r="F32" s="248">
        <v>30</v>
      </c>
      <c r="G32" s="236">
        <f>G9</f>
        <v>405150</v>
      </c>
      <c r="H32" s="237">
        <f>[1]расчет!S33</f>
        <v>8.1261173411344061E-5</v>
      </c>
    </row>
    <row r="33" spans="1:8" ht="15.75" customHeight="1" outlineLevel="2">
      <c r="A33" s="356"/>
      <c r="B33" s="356"/>
      <c r="C33" s="235" t="str">
        <f>[1]расчет!$N34</f>
        <v>Клей канцелярский</v>
      </c>
      <c r="D33" s="354" t="s">
        <v>52</v>
      </c>
      <c r="E33" s="354"/>
      <c r="F33" s="248">
        <v>5</v>
      </c>
      <c r="G33" s="236">
        <f>G9</f>
        <v>405150</v>
      </c>
      <c r="H33" s="237">
        <f>[1]расчет!S34</f>
        <v>3.2504469364537626E-5</v>
      </c>
    </row>
    <row r="34" spans="1:8" ht="15.75" customHeight="1" outlineLevel="2">
      <c r="A34" s="356"/>
      <c r="B34" s="356"/>
      <c r="C34" s="235" t="str">
        <f>[1]расчет!$N35</f>
        <v>Набор маркеров</v>
      </c>
      <c r="D34" s="354" t="s">
        <v>52</v>
      </c>
      <c r="E34" s="354"/>
      <c r="F34" s="248">
        <v>15</v>
      </c>
      <c r="G34" s="236">
        <f>G9</f>
        <v>405150</v>
      </c>
      <c r="H34" s="237">
        <f>[1]расчет!S35</f>
        <v>9.7513408093612871E-5</v>
      </c>
    </row>
    <row r="35" spans="1:8" ht="15.75" customHeight="1" outlineLevel="2">
      <c r="A35" s="356"/>
      <c r="B35" s="356"/>
      <c r="C35" s="235" t="str">
        <f>[1]расчет!$N36</f>
        <v>картридж</v>
      </c>
      <c r="D35" s="354" t="s">
        <v>52</v>
      </c>
      <c r="E35" s="354"/>
      <c r="F35" s="249">
        <v>10</v>
      </c>
      <c r="G35" s="236">
        <f>G9</f>
        <v>405150</v>
      </c>
      <c r="H35" s="237">
        <f>[1]расчет!S36</f>
        <v>8.1261173411344061E-5</v>
      </c>
    </row>
    <row r="36" spans="1:8" ht="15.75" customHeight="1" outlineLevel="2">
      <c r="A36" s="356"/>
      <c r="B36" s="356"/>
      <c r="C36" s="235" t="str">
        <f>[1]расчет!$N37</f>
        <v>тонер</v>
      </c>
      <c r="D36" s="354" t="s">
        <v>52</v>
      </c>
      <c r="E36" s="354"/>
      <c r="F36" s="250">
        <v>20</v>
      </c>
      <c r="G36" s="236">
        <f>G9</f>
        <v>405150</v>
      </c>
      <c r="H36" s="237">
        <f>[1]расчет!S37</f>
        <v>1.6252234682268812E-4</v>
      </c>
    </row>
    <row r="37" spans="1:8" ht="15.75" customHeight="1" outlineLevel="2">
      <c r="A37" s="356"/>
      <c r="B37" s="356"/>
      <c r="C37" s="235" t="str">
        <f>[1]расчет!$N38</f>
        <v>Фотобумага</v>
      </c>
      <c r="D37" s="354" t="s">
        <v>52</v>
      </c>
      <c r="E37" s="354"/>
      <c r="F37" s="250">
        <v>5</v>
      </c>
      <c r="G37" s="236">
        <f>G9</f>
        <v>405150</v>
      </c>
      <c r="H37" s="237">
        <f>[1]расчет!S38</f>
        <v>1.300178774581505E-4</v>
      </c>
    </row>
    <row r="38" spans="1:8" ht="15.75" customHeight="1" outlineLevel="2">
      <c r="A38" s="356"/>
      <c r="B38" s="356"/>
      <c r="C38" s="235" t="str">
        <f>[1]расчет!$N39</f>
        <v>Прочие журналы регистрации</v>
      </c>
      <c r="D38" s="354" t="s">
        <v>52</v>
      </c>
      <c r="E38" s="354"/>
      <c r="F38" s="251">
        <v>100</v>
      </c>
      <c r="G38" s="236">
        <f>G9</f>
        <v>405150</v>
      </c>
      <c r="H38" s="237">
        <f>[1]расчет!S39</f>
        <v>1.1376564277588168E-4</v>
      </c>
    </row>
    <row r="39" spans="1:8" ht="33.75" customHeight="1" outlineLevel="2">
      <c r="A39" s="356"/>
      <c r="B39" s="356"/>
      <c r="C39" s="235" t="str">
        <f>[1]расчет!$N40</f>
        <v>Расходные материалы  (мазь парафин, пробки, шайбы, прочие)</v>
      </c>
      <c r="D39" s="354" t="s">
        <v>52</v>
      </c>
      <c r="E39" s="354"/>
      <c r="F39" s="251">
        <v>20</v>
      </c>
      <c r="G39" s="236">
        <f>G9</f>
        <v>405150</v>
      </c>
      <c r="H39" s="237">
        <f>[1]расчет!S40</f>
        <v>0</v>
      </c>
    </row>
    <row r="40" spans="1:8" ht="15.75" hidden="1" customHeight="1" outlineLevel="2">
      <c r="A40" s="356"/>
      <c r="B40" s="356"/>
      <c r="C40" s="235"/>
      <c r="D40" s="354"/>
      <c r="E40" s="354"/>
      <c r="F40" s="251"/>
      <c r="G40" s="236"/>
      <c r="H40" s="237">
        <f>[10]расчет!$S41</f>
        <v>0</v>
      </c>
    </row>
    <row r="41" spans="1:8" ht="15.75" hidden="1" customHeight="1" outlineLevel="2">
      <c r="A41" s="356"/>
      <c r="B41" s="356"/>
      <c r="C41" s="235"/>
      <c r="D41" s="354"/>
      <c r="E41" s="354"/>
      <c r="F41" s="251"/>
      <c r="G41" s="236"/>
      <c r="H41" s="237">
        <f>[10]расчет!$S42</f>
        <v>0</v>
      </c>
    </row>
    <row r="42" spans="1:8" ht="15.75" hidden="1" customHeight="1" outlineLevel="2">
      <c r="A42" s="356"/>
      <c r="B42" s="356"/>
      <c r="C42" s="235"/>
      <c r="D42" s="354"/>
      <c r="E42" s="354"/>
      <c r="F42" s="251"/>
      <c r="G42" s="236"/>
      <c r="H42" s="237">
        <f>[10]расчет!$S43</f>
        <v>0</v>
      </c>
    </row>
    <row r="43" spans="1:8" ht="15.75" hidden="1" customHeight="1" outlineLevel="2">
      <c r="A43" s="356"/>
      <c r="B43" s="356"/>
      <c r="C43" s="235"/>
      <c r="D43" s="354"/>
      <c r="E43" s="354"/>
      <c r="F43" s="251"/>
      <c r="G43" s="236">
        <f>G9</f>
        <v>405150</v>
      </c>
      <c r="H43" s="237">
        <f>[10]расчет!$S44</f>
        <v>0</v>
      </c>
    </row>
    <row r="44" spans="1:8" ht="15.75" hidden="1" customHeight="1" outlineLevel="2">
      <c r="A44" s="356"/>
      <c r="B44" s="356"/>
      <c r="C44" s="235"/>
      <c r="D44" s="354"/>
      <c r="E44" s="354"/>
      <c r="F44" s="251"/>
      <c r="G44" s="236">
        <f>G9</f>
        <v>405150</v>
      </c>
      <c r="H44" s="237">
        <f>[10]расчет!$S45</f>
        <v>0</v>
      </c>
    </row>
    <row r="45" spans="1:8" ht="15.75" hidden="1" customHeight="1" outlineLevel="2">
      <c r="A45" s="356"/>
      <c r="B45" s="356"/>
      <c r="C45" s="235"/>
      <c r="D45" s="354"/>
      <c r="E45" s="354"/>
      <c r="F45" s="251"/>
      <c r="G45" s="236">
        <f>G9</f>
        <v>405150</v>
      </c>
      <c r="H45" s="237" t="str">
        <f>[10]расчет!$S46</f>
        <v>Норма (шт.)</v>
      </c>
    </row>
    <row r="46" spans="1:8" ht="30" customHeight="1" collapsed="1">
      <c r="A46" s="356"/>
      <c r="B46" s="356"/>
      <c r="C46" s="350" t="s">
        <v>95</v>
      </c>
      <c r="D46" s="350"/>
      <c r="E46" s="350"/>
      <c r="F46" s="350"/>
      <c r="G46" s="350"/>
      <c r="H46" s="350"/>
    </row>
    <row r="47" spans="1:8" outlineLevel="2">
      <c r="A47" s="356"/>
      <c r="B47" s="356"/>
      <c r="C47" s="239" t="str">
        <f>[1]расчет!$N49</f>
        <v>медосмотр (пед работники)</v>
      </c>
      <c r="D47" s="605" t="s">
        <v>96</v>
      </c>
      <c r="E47" s="605"/>
      <c r="F47" s="236">
        <v>15</v>
      </c>
      <c r="G47" s="236">
        <f>G9</f>
        <v>405150</v>
      </c>
      <c r="H47" s="237">
        <f>[1]расчет!S49</f>
        <v>4.273151308304892E-6</v>
      </c>
    </row>
    <row r="48" spans="1:8" ht="31.5" outlineLevel="2">
      <c r="A48" s="356"/>
      <c r="B48" s="356"/>
      <c r="C48" s="239" t="str">
        <f>[1]расчет!$N50</f>
        <v>командировочные расходы педработников</v>
      </c>
      <c r="D48" s="605" t="s">
        <v>52</v>
      </c>
      <c r="E48" s="605"/>
      <c r="F48" s="236">
        <v>8</v>
      </c>
      <c r="G48" s="236">
        <f t="shared" ref="G48" si="2">G10</f>
        <v>405150</v>
      </c>
      <c r="H48" s="237">
        <f>[1]расчет!S50</f>
        <v>4.273151308304892E-6</v>
      </c>
    </row>
    <row r="49" spans="1:8" ht="31.5" outlineLevel="2">
      <c r="A49" s="356"/>
      <c r="B49" s="356"/>
      <c r="C49" s="239" t="str">
        <f>[1]расчет!$N51</f>
        <v>Питание участников мероприятий (соревнования)</v>
      </c>
      <c r="D49" s="605" t="s">
        <v>96</v>
      </c>
      <c r="E49" s="605"/>
      <c r="F49" s="236">
        <v>20</v>
      </c>
      <c r="G49" s="236">
        <f>G9</f>
        <v>405150</v>
      </c>
      <c r="H49" s="237">
        <f>[1]расчет!S51</f>
        <v>4.273151308304892E-6</v>
      </c>
    </row>
    <row r="50" spans="1:8" ht="48" customHeight="1" outlineLevel="2">
      <c r="A50" s="356"/>
      <c r="B50" s="356"/>
      <c r="C50" s="239" t="str">
        <f>[1]расчет!$N52</f>
        <v>Участие воспитанников в различных мероприятиях за пределами района (проезд, проживание, питание)</v>
      </c>
      <c r="D50" s="605" t="s">
        <v>96</v>
      </c>
      <c r="E50" s="605"/>
      <c r="F50" s="236">
        <v>1200</v>
      </c>
      <c r="G50" s="236">
        <f>G12</f>
        <v>405150</v>
      </c>
      <c r="H50" s="237">
        <f>[1]расчет!S52</f>
        <v>4.273151308304892E-6</v>
      </c>
    </row>
    <row r="51" spans="1:8" ht="17.25" customHeight="1" outlineLevel="2">
      <c r="A51" s="356"/>
      <c r="B51" s="356"/>
      <c r="C51" s="239" t="str">
        <f>[1]расчет!$N53</f>
        <v>Награждение участников мероприятий</v>
      </c>
      <c r="D51" s="605" t="s">
        <v>96</v>
      </c>
      <c r="E51" s="605"/>
      <c r="F51" s="236">
        <v>140</v>
      </c>
      <c r="G51" s="236">
        <f>G9</f>
        <v>405150</v>
      </c>
      <c r="H51" s="237">
        <f>[1]расчет!S53</f>
        <v>4.273151308304892E-6</v>
      </c>
    </row>
    <row r="52" spans="1:8" ht="15.75" hidden="1" customHeight="1" outlineLevel="2">
      <c r="A52" s="356"/>
      <c r="B52" s="356"/>
      <c r="C52" s="239" t="e">
        <f>[11]расчет!N54</f>
        <v>#REF!</v>
      </c>
      <c r="D52" s="352" t="s">
        <v>96</v>
      </c>
      <c r="E52" s="352"/>
      <c r="F52" s="236">
        <v>1200</v>
      </c>
      <c r="G52" s="236">
        <f>G9</f>
        <v>405150</v>
      </c>
      <c r="H52" s="237">
        <f>[8]расчет!$S54</f>
        <v>0</v>
      </c>
    </row>
    <row r="53" spans="1:8" ht="15.75" hidden="1" customHeight="1" outlineLevel="2">
      <c r="A53" s="356"/>
      <c r="B53" s="356"/>
      <c r="C53" s="239"/>
      <c r="D53" s="252"/>
      <c r="E53" s="236"/>
      <c r="F53" s="236">
        <v>0.4</v>
      </c>
      <c r="G53" s="236">
        <f>G9</f>
        <v>405150</v>
      </c>
      <c r="H53" s="237">
        <f>[8]расчет!$S55</f>
        <v>0</v>
      </c>
    </row>
    <row r="54" spans="1:8" ht="15.75" hidden="1" customHeight="1" outlineLevel="2">
      <c r="A54" s="356"/>
      <c r="B54" s="356"/>
      <c r="C54" s="239"/>
      <c r="D54" s="252"/>
      <c r="E54" s="236"/>
      <c r="F54" s="236">
        <v>0.4</v>
      </c>
      <c r="G54" s="236">
        <f t="shared" ref="G54:G61" si="3">G9</f>
        <v>405150</v>
      </c>
      <c r="H54" s="237">
        <f>[8]расчет!$S56</f>
        <v>0</v>
      </c>
    </row>
    <row r="55" spans="1:8" ht="15.75" hidden="1" customHeight="1" outlineLevel="2">
      <c r="A55" s="356"/>
      <c r="B55" s="356"/>
      <c r="C55" s="239"/>
      <c r="D55" s="252"/>
      <c r="E55" s="236"/>
      <c r="F55" s="236">
        <v>0.4</v>
      </c>
      <c r="G55" s="236">
        <f t="shared" si="3"/>
        <v>405150</v>
      </c>
      <c r="H55" s="237">
        <f>[8]расчет!$S57</f>
        <v>0</v>
      </c>
    </row>
    <row r="56" spans="1:8" ht="15.75" hidden="1" customHeight="1" outlineLevel="2">
      <c r="A56" s="356"/>
      <c r="B56" s="356"/>
      <c r="C56" s="239"/>
      <c r="D56" s="252"/>
      <c r="E56" s="236"/>
      <c r="F56" s="236">
        <v>0.4</v>
      </c>
      <c r="G56" s="236">
        <f t="shared" si="3"/>
        <v>405150</v>
      </c>
      <c r="H56" s="237">
        <f>[8]расчет!$S58</f>
        <v>0</v>
      </c>
    </row>
    <row r="57" spans="1:8" ht="15.75" hidden="1" customHeight="1" outlineLevel="2">
      <c r="A57" s="356"/>
      <c r="B57" s="356"/>
      <c r="C57" s="239"/>
      <c r="D57" s="252"/>
      <c r="E57" s="236"/>
      <c r="F57" s="236">
        <v>0.4</v>
      </c>
      <c r="G57" s="236">
        <f t="shared" si="3"/>
        <v>405150</v>
      </c>
      <c r="H57" s="237">
        <f>[8]расчет!$S59</f>
        <v>0</v>
      </c>
    </row>
    <row r="58" spans="1:8" ht="15.75" hidden="1" customHeight="1" outlineLevel="2">
      <c r="A58" s="356"/>
      <c r="B58" s="356"/>
      <c r="C58" s="235" t="s">
        <v>56</v>
      </c>
      <c r="D58" s="241"/>
      <c r="E58" s="236"/>
      <c r="F58" s="236">
        <v>0.4</v>
      </c>
      <c r="G58" s="236">
        <f t="shared" si="3"/>
        <v>405150</v>
      </c>
      <c r="H58" s="237" t="e">
        <f>[8]расчет!$S60</f>
        <v>#DIV/0!</v>
      </c>
    </row>
    <row r="59" spans="1:8" ht="15.75" hidden="1" customHeight="1" outlineLevel="2">
      <c r="A59" s="356"/>
      <c r="B59" s="356"/>
      <c r="C59" s="235" t="s">
        <v>56</v>
      </c>
      <c r="D59" s="241"/>
      <c r="E59" s="236"/>
      <c r="F59" s="236">
        <v>0.4</v>
      </c>
      <c r="G59" s="236">
        <f t="shared" si="3"/>
        <v>0</v>
      </c>
      <c r="H59" s="237" t="e">
        <f>[8]расчет!$S61</f>
        <v>#DIV/0!</v>
      </c>
    </row>
    <row r="60" spans="1:8" ht="15.75" hidden="1" customHeight="1" outlineLevel="2">
      <c r="A60" s="356"/>
      <c r="B60" s="356"/>
      <c r="C60" s="235" t="s">
        <v>56</v>
      </c>
      <c r="D60" s="241"/>
      <c r="E60" s="236"/>
      <c r="F60" s="236">
        <v>0.4</v>
      </c>
      <c r="G60" s="236">
        <f t="shared" si="3"/>
        <v>0</v>
      </c>
      <c r="H60" s="237" t="e">
        <f>[8]расчет!$S62</f>
        <v>#DIV/0!</v>
      </c>
    </row>
    <row r="61" spans="1:8" ht="15.75" hidden="1" customHeight="1" outlineLevel="2">
      <c r="A61" s="356"/>
      <c r="B61" s="356"/>
      <c r="C61" s="235" t="s">
        <v>56</v>
      </c>
      <c r="D61" s="241"/>
      <c r="E61" s="236"/>
      <c r="F61" s="236">
        <v>0.4</v>
      </c>
      <c r="G61" s="236">
        <f t="shared" si="3"/>
        <v>0</v>
      </c>
      <c r="H61" s="237" t="e">
        <f>[8]расчет!$S63</f>
        <v>#DIV/0!</v>
      </c>
    </row>
    <row r="62" spans="1:8" ht="15.75" hidden="1" customHeight="1" outlineLevel="2">
      <c r="A62" s="356"/>
      <c r="B62" s="356"/>
      <c r="C62" s="235"/>
      <c r="D62" s="241"/>
      <c r="E62" s="236"/>
      <c r="F62" s="236"/>
      <c r="G62" s="236"/>
      <c r="H62" s="237">
        <f>[8]расчет!$S64</f>
        <v>0</v>
      </c>
    </row>
    <row r="63" spans="1:8" ht="15" hidden="1" customHeight="1" outlineLevel="2">
      <c r="A63" s="356"/>
      <c r="B63" s="356"/>
      <c r="C63" s="242"/>
      <c r="D63" s="243"/>
      <c r="E63" s="243"/>
      <c r="F63" s="243"/>
      <c r="G63" s="243"/>
      <c r="H63" s="237">
        <f>[8]расчет!$S65</f>
        <v>0</v>
      </c>
    </row>
    <row r="64" spans="1:8" ht="20.25" customHeight="1" collapsed="1">
      <c r="A64" s="356"/>
      <c r="B64" s="356"/>
      <c r="C64" s="353" t="s">
        <v>80</v>
      </c>
      <c r="D64" s="353"/>
      <c r="E64" s="353"/>
      <c r="F64" s="353"/>
      <c r="G64" s="353"/>
      <c r="H64" s="353"/>
    </row>
    <row r="65" spans="1:8" ht="15" customHeight="1">
      <c r="A65" s="356"/>
      <c r="B65" s="356"/>
      <c r="C65" s="350" t="s">
        <v>97</v>
      </c>
      <c r="D65" s="350"/>
      <c r="E65" s="350"/>
      <c r="F65" s="350"/>
      <c r="G65" s="350"/>
      <c r="H65" s="350"/>
    </row>
    <row r="66" spans="1:8" ht="15.75" customHeight="1">
      <c r="A66" s="356"/>
      <c r="B66" s="356"/>
      <c r="C66" s="235" t="str">
        <f>[1]расчет!$N69</f>
        <v>Электроэнергия 1</v>
      </c>
      <c r="D66" s="205" t="s">
        <v>61</v>
      </c>
      <c r="E66" s="253">
        <f>(227.72*1000)</f>
        <v>227720</v>
      </c>
      <c r="F66" s="236">
        <v>405150</v>
      </c>
      <c r="G66" s="254">
        <v>1</v>
      </c>
      <c r="H66" s="237">
        <f>[1]расчет!S69</f>
        <v>0.64375114841102643</v>
      </c>
    </row>
    <row r="67" spans="1:8" ht="15.75" customHeight="1">
      <c r="A67" s="356"/>
      <c r="B67" s="356"/>
      <c r="C67" s="235" t="str">
        <f>[1]расчет!$N70</f>
        <v>Теплоэнергия</v>
      </c>
      <c r="D67" s="205" t="s">
        <v>63</v>
      </c>
      <c r="E67" s="253">
        <v>941.96</v>
      </c>
      <c r="F67" s="236">
        <v>405150</v>
      </c>
      <c r="G67" s="254">
        <v>1</v>
      </c>
      <c r="H67" s="237">
        <f>[1]расчет!S70</f>
        <v>3.0009956507041952E-3</v>
      </c>
    </row>
    <row r="68" spans="1:8">
      <c r="A68" s="356"/>
      <c r="B68" s="356"/>
      <c r="C68" s="235" t="str">
        <f>[1]расчет!$N71</f>
        <v>Холодное водоснабжение</v>
      </c>
      <c r="D68" s="205" t="s">
        <v>65</v>
      </c>
      <c r="E68" s="253">
        <v>11111.91</v>
      </c>
      <c r="F68" s="236">
        <v>405150</v>
      </c>
      <c r="G68" s="254">
        <v>1</v>
      </c>
      <c r="H68" s="237">
        <f>[1]расчет!S71</f>
        <v>1.6234408240070251E-2</v>
      </c>
    </row>
    <row r="69" spans="1:8">
      <c r="A69" s="356"/>
      <c r="B69" s="356"/>
      <c r="C69" s="235" t="str">
        <f>[1]расчет!$N72</f>
        <v>Вывоз бытовых стоков</v>
      </c>
      <c r="D69" s="205" t="s">
        <v>65</v>
      </c>
      <c r="E69" s="253">
        <v>9932.9699999999993</v>
      </c>
      <c r="F69" s="236">
        <v>405150</v>
      </c>
      <c r="G69" s="254">
        <v>1</v>
      </c>
      <c r="H69" s="237">
        <f>[1]расчет!S72</f>
        <v>1.4956050577089896E-4</v>
      </c>
    </row>
    <row r="70" spans="1:8">
      <c r="A70" s="356"/>
      <c r="B70" s="356"/>
      <c r="C70" s="235" t="str">
        <f>[1]расчет!$N73</f>
        <v>Вывоз ТКО</v>
      </c>
      <c r="D70" s="205" t="s">
        <v>55</v>
      </c>
      <c r="E70" s="253">
        <v>9932.9699999999993</v>
      </c>
      <c r="F70" s="236">
        <v>405150</v>
      </c>
      <c r="G70" s="254">
        <v>1</v>
      </c>
      <c r="H70" s="237">
        <f>[1]расчет!S73</f>
        <v>1.394758620964537E-4</v>
      </c>
    </row>
    <row r="71" spans="1:8" ht="35.25" customHeight="1">
      <c r="A71" s="356"/>
      <c r="B71" s="356"/>
      <c r="C71" s="350" t="s">
        <v>100</v>
      </c>
      <c r="D71" s="350"/>
      <c r="E71" s="350"/>
      <c r="F71" s="350"/>
      <c r="G71" s="350"/>
      <c r="H71" s="350"/>
    </row>
    <row r="72" spans="1:8" ht="63">
      <c r="A72" s="356"/>
      <c r="B72" s="356"/>
      <c r="C72" s="235" t="str">
        <f>[1]расчет!N76</f>
        <v>Техническое обслуживание и регламентно-профилактический ремонт систем охранно-тревожной сигнализации</v>
      </c>
      <c r="D72" s="255" t="s">
        <v>55</v>
      </c>
      <c r="E72" s="256">
        <v>1</v>
      </c>
      <c r="F72" s="236">
        <v>405150</v>
      </c>
      <c r="G72" s="254">
        <v>1</v>
      </c>
      <c r="H72" s="237">
        <f>[1]расчет!S76</f>
        <v>4.2731573077399699E-6</v>
      </c>
    </row>
    <row r="73" spans="1:8" ht="31.5">
      <c r="A73" s="356"/>
      <c r="B73" s="356"/>
      <c r="C73" s="235" t="str">
        <f>[1]расчет!N77</f>
        <v>Проведение текущего ремонта (строительные материалы)</v>
      </c>
      <c r="D73" s="255" t="s">
        <v>55</v>
      </c>
      <c r="E73" s="256">
        <v>1</v>
      </c>
      <c r="F73" s="236">
        <v>405150</v>
      </c>
      <c r="G73" s="254">
        <v>1</v>
      </c>
      <c r="H73" s="237">
        <f>[1]расчет!S77</f>
        <v>4.2731573077399699E-6</v>
      </c>
    </row>
    <row r="74" spans="1:8">
      <c r="A74" s="356"/>
      <c r="B74" s="356"/>
      <c r="C74" s="235" t="str">
        <f>[1]расчет!N78</f>
        <v>Обслуживание тревожной кнопки</v>
      </c>
      <c r="D74" s="255" t="s">
        <v>55</v>
      </c>
      <c r="E74" s="257">
        <v>1</v>
      </c>
      <c r="F74" s="236">
        <v>405150</v>
      </c>
      <c r="G74" s="254">
        <v>1</v>
      </c>
      <c r="H74" s="237">
        <f>[1]расчет!S78</f>
        <v>4.2731573077399699E-6</v>
      </c>
    </row>
    <row r="75" spans="1:8" ht="31.5">
      <c r="A75" s="356"/>
      <c r="B75" s="356"/>
      <c r="C75" s="235" t="str">
        <f>[1]расчет!N79</f>
        <v>Уборка территории от снега, заливка катков</v>
      </c>
      <c r="D75" s="255" t="s">
        <v>55</v>
      </c>
      <c r="E75" s="257"/>
      <c r="F75" s="236"/>
      <c r="G75" s="254"/>
      <c r="H75" s="237">
        <f>[1]расчет!S79</f>
        <v>4.2731573077399699E-6</v>
      </c>
    </row>
    <row r="76" spans="1:8">
      <c r="A76" s="356"/>
      <c r="B76" s="356"/>
      <c r="C76" s="235" t="str">
        <f>[1]расчет!N80</f>
        <v>Дератизация и дезинфекция</v>
      </c>
      <c r="D76" s="255" t="s">
        <v>55</v>
      </c>
      <c r="E76" s="257"/>
      <c r="F76" s="236"/>
      <c r="G76" s="254"/>
      <c r="H76" s="237">
        <f>[1]расчет!S80</f>
        <v>4.2731573077399699E-6</v>
      </c>
    </row>
    <row r="77" spans="1:8" ht="31.5">
      <c r="A77" s="356"/>
      <c r="B77" s="356"/>
      <c r="C77" s="235" t="str">
        <f>[1]расчет!N81</f>
        <v xml:space="preserve">Аварийно-диспетчерское обслуживание </v>
      </c>
      <c r="D77" s="255" t="s">
        <v>55</v>
      </c>
      <c r="E77" s="257"/>
      <c r="F77" s="236"/>
      <c r="G77" s="254"/>
      <c r="H77" s="237">
        <f>[1]расчет!S81</f>
        <v>4.2731573077399699E-6</v>
      </c>
    </row>
    <row r="78" spans="1:8">
      <c r="A78" s="356"/>
      <c r="B78" s="356"/>
      <c r="C78" s="235" t="str">
        <f>[1]расчет!N82</f>
        <v xml:space="preserve">Поверка тепловодосчетчиков </v>
      </c>
      <c r="D78" s="255" t="s">
        <v>55</v>
      </c>
      <c r="E78" s="257"/>
      <c r="F78" s="236"/>
      <c r="G78" s="254"/>
      <c r="H78" s="237">
        <f>[1]расчет!S82</f>
        <v>4.2731573077399699E-6</v>
      </c>
    </row>
    <row r="79" spans="1:8" ht="33" customHeight="1">
      <c r="A79" s="356"/>
      <c r="B79" s="356"/>
      <c r="C79" s="235" t="str">
        <f>[1]расчет!N83</f>
        <v>Годовое техобслуживание узлов учета тепловодоснабжения (ООО Теплоучет)</v>
      </c>
      <c r="D79" s="255" t="s">
        <v>55</v>
      </c>
      <c r="E79" s="256">
        <v>1</v>
      </c>
      <c r="F79" s="236">
        <v>405150</v>
      </c>
      <c r="G79" s="254">
        <v>1</v>
      </c>
      <c r="H79" s="237">
        <f>[1]расчет!S83</f>
        <v>4.2731573077399699E-6</v>
      </c>
    </row>
    <row r="80" spans="1:8">
      <c r="A80" s="356"/>
      <c r="B80" s="356"/>
      <c r="C80" s="235" t="str">
        <f>[1]расчет!N84</f>
        <v>ТО Автотранспорта</v>
      </c>
      <c r="D80" s="255" t="s">
        <v>55</v>
      </c>
      <c r="E80" s="256">
        <v>1</v>
      </c>
      <c r="F80" s="236">
        <v>405150</v>
      </c>
      <c r="G80" s="254">
        <v>1</v>
      </c>
      <c r="H80" s="237">
        <f>[1]расчет!S84</f>
        <v>4.2731573077399699E-6</v>
      </c>
    </row>
    <row r="81" spans="1:8" ht="31.5">
      <c r="A81" s="356"/>
      <c r="B81" s="356"/>
      <c r="C81" s="235" t="str">
        <f>[1]расчет!N85</f>
        <v>Работы по замене гнутых поперечин на хоккейной коробке п. Тея</v>
      </c>
      <c r="D81" s="255" t="s">
        <v>55</v>
      </c>
      <c r="E81" s="256">
        <v>1</v>
      </c>
      <c r="F81" s="236">
        <v>405150</v>
      </c>
      <c r="G81" s="254">
        <v>1</v>
      </c>
      <c r="H81" s="237">
        <f>[1]расчет!S85</f>
        <v>4.2731573077399699E-6</v>
      </c>
    </row>
    <row r="82" spans="1:8" ht="31.5">
      <c r="A82" s="356"/>
      <c r="B82" s="356"/>
      <c r="C82" s="235" t="str">
        <f>[1]расчет!N86</f>
        <v>Промывка и опрессовка систем отопления</v>
      </c>
      <c r="D82" s="255" t="s">
        <v>55</v>
      </c>
      <c r="E82" s="256">
        <v>4</v>
      </c>
      <c r="F82" s="236">
        <v>405150</v>
      </c>
      <c r="G82" s="254">
        <v>1</v>
      </c>
      <c r="H82" s="237">
        <f>[1]расчет!S86</f>
        <v>4.2731573077399699E-6</v>
      </c>
    </row>
    <row r="83" spans="1:8" ht="32.25" customHeight="1">
      <c r="A83" s="356"/>
      <c r="B83" s="356"/>
      <c r="C83" s="350" t="s">
        <v>101</v>
      </c>
      <c r="D83" s="350"/>
      <c r="E83" s="350"/>
      <c r="F83" s="350"/>
      <c r="G83" s="350"/>
      <c r="H83" s="350"/>
    </row>
    <row r="84" spans="1:8" ht="15.75" customHeight="1">
      <c r="A84" s="356"/>
      <c r="B84" s="356"/>
      <c r="C84" s="235"/>
      <c r="D84" s="241"/>
      <c r="E84" s="258"/>
      <c r="F84" s="236">
        <v>405150</v>
      </c>
      <c r="G84" s="254"/>
      <c r="H84" s="237"/>
    </row>
    <row r="85" spans="1:8" ht="15.75" hidden="1" customHeight="1">
      <c r="A85" s="356"/>
      <c r="B85" s="356"/>
      <c r="C85" s="235"/>
      <c r="D85" s="241"/>
      <c r="E85" s="258"/>
      <c r="F85" s="236">
        <v>405150</v>
      </c>
      <c r="G85" s="254"/>
      <c r="H85" s="259">
        <f t="shared" ref="H85:H86" si="4">E85*G85/F85</f>
        <v>0</v>
      </c>
    </row>
    <row r="86" spans="1:8" ht="15.75" hidden="1" customHeight="1">
      <c r="A86" s="356"/>
      <c r="B86" s="356"/>
      <c r="C86" s="235"/>
      <c r="D86" s="241"/>
      <c r="E86" s="258"/>
      <c r="F86" s="236">
        <v>405150</v>
      </c>
      <c r="G86" s="254"/>
      <c r="H86" s="259">
        <f t="shared" si="4"/>
        <v>0</v>
      </c>
    </row>
    <row r="87" spans="1:8" ht="15.75" hidden="1" customHeight="1">
      <c r="A87" s="356"/>
      <c r="B87" s="356"/>
      <c r="C87" s="242"/>
      <c r="D87" s="243"/>
      <c r="E87" s="244"/>
      <c r="F87" s="244"/>
      <c r="G87" s="244"/>
      <c r="H87" s="244"/>
    </row>
    <row r="88" spans="1:8" ht="15" customHeight="1">
      <c r="A88" s="356"/>
      <c r="B88" s="356"/>
      <c r="C88" s="350" t="s">
        <v>102</v>
      </c>
      <c r="D88" s="350"/>
      <c r="E88" s="350"/>
      <c r="F88" s="350"/>
      <c r="G88" s="350"/>
      <c r="H88" s="350"/>
    </row>
    <row r="89" spans="1:8" ht="15.75" customHeight="1">
      <c r="A89" s="356"/>
      <c r="B89" s="356"/>
      <c r="C89" s="235" t="str">
        <f>[1]расчет!$N94</f>
        <v>Абонентская связь</v>
      </c>
      <c r="D89" s="255" t="s">
        <v>55</v>
      </c>
      <c r="E89" s="258">
        <v>1</v>
      </c>
      <c r="F89" s="236">
        <v>405150</v>
      </c>
      <c r="G89" s="254">
        <v>1</v>
      </c>
      <c r="H89" s="237">
        <f>[1]расчет!$S94</f>
        <v>8.5468259225230232E-6</v>
      </c>
    </row>
    <row r="90" spans="1:8" ht="15.75" customHeight="1">
      <c r="A90" s="356"/>
      <c r="B90" s="356"/>
      <c r="C90" s="235" t="str">
        <f>[1]расчет!$N95</f>
        <v>Интернет</v>
      </c>
      <c r="D90" s="255" t="s">
        <v>55</v>
      </c>
      <c r="E90" s="258"/>
      <c r="F90" s="236">
        <v>405150</v>
      </c>
      <c r="G90" s="254">
        <v>1</v>
      </c>
      <c r="H90" s="237">
        <f>[1]расчет!$S95</f>
        <v>4.2255810173898909E-6</v>
      </c>
    </row>
    <row r="91" spans="1:8" ht="15" customHeight="1">
      <c r="A91" s="356"/>
      <c r="B91" s="356"/>
      <c r="C91" s="235" t="str">
        <f>[1]расчет!$N96</f>
        <v>Иные услуги связи</v>
      </c>
      <c r="D91" s="255" t="s">
        <v>55</v>
      </c>
      <c r="E91" s="258">
        <v>1</v>
      </c>
      <c r="F91" s="236">
        <v>405150</v>
      </c>
      <c r="G91" s="254">
        <v>1</v>
      </c>
      <c r="H91" s="237">
        <f>[1]расчет!$S96</f>
        <v>4.2255810173898909E-6</v>
      </c>
    </row>
    <row r="92" spans="1:8" ht="15" customHeight="1">
      <c r="A92" s="356"/>
      <c r="B92" s="356"/>
      <c r="C92" s="350" t="s">
        <v>103</v>
      </c>
      <c r="D92" s="350"/>
      <c r="E92" s="350"/>
      <c r="F92" s="350"/>
      <c r="G92" s="350"/>
      <c r="H92" s="350"/>
    </row>
    <row r="93" spans="1:8" ht="31.5">
      <c r="A93" s="356"/>
      <c r="B93" s="356"/>
      <c r="C93" s="235" t="str">
        <f>[1]расчет!N99</f>
        <v>Оплата грузовых перевозок по доставке грузов</v>
      </c>
      <c r="D93" s="209" t="s">
        <v>74</v>
      </c>
      <c r="E93" s="258">
        <v>8</v>
      </c>
      <c r="F93" s="236">
        <v>405150</v>
      </c>
      <c r="G93" s="254">
        <v>1</v>
      </c>
      <c r="H93" s="237">
        <f>[1]расчет!S99</f>
        <v>4.2731573077399699E-6</v>
      </c>
    </row>
    <row r="94" spans="1:8" ht="31.5">
      <c r="A94" s="356"/>
      <c r="B94" s="356"/>
      <c r="C94" s="235" t="str">
        <f>[1]расчет!N100</f>
        <v>Спецрейсы (спортивно-массовые мероприятия)</v>
      </c>
      <c r="D94" s="209" t="s">
        <v>74</v>
      </c>
      <c r="E94" s="258"/>
      <c r="F94" s="236"/>
      <c r="G94" s="254"/>
      <c r="H94" s="237">
        <f>[1]расчет!S100</f>
        <v>4.2731573077399699E-6</v>
      </c>
    </row>
    <row r="95" spans="1:8" ht="31.5">
      <c r="A95" s="356"/>
      <c r="B95" s="356"/>
      <c r="C95" s="235" t="str">
        <f>[1]расчет!N101</f>
        <v>Оплата проезда работников в командировку и обратно</v>
      </c>
      <c r="D95" s="209" t="str">
        <f>[11]расчет!O101</f>
        <v>количество работников, чел.</v>
      </c>
      <c r="E95" s="257">
        <v>79</v>
      </c>
      <c r="F95" s="236">
        <v>405150</v>
      </c>
      <c r="G95" s="254">
        <v>1</v>
      </c>
      <c r="H95" s="237">
        <f>[1]расчет!S101</f>
        <v>4.2731573077399699E-6</v>
      </c>
    </row>
    <row r="96" spans="1:8" ht="31.5" customHeight="1">
      <c r="A96" s="356"/>
      <c r="B96" s="356"/>
      <c r="C96" s="350" t="s">
        <v>104</v>
      </c>
      <c r="D96" s="350"/>
      <c r="E96" s="350"/>
      <c r="F96" s="350"/>
      <c r="G96" s="350"/>
      <c r="H96" s="350"/>
    </row>
    <row r="97" spans="1:8" ht="15.75" customHeight="1">
      <c r="A97" s="356"/>
      <c r="B97" s="356"/>
      <c r="C97" s="260" t="str">
        <f>[1]расчет!$N104</f>
        <v>Директор</v>
      </c>
      <c r="D97" s="209" t="s">
        <v>76</v>
      </c>
      <c r="E97" s="261">
        <v>1</v>
      </c>
      <c r="F97" s="236">
        <v>405150</v>
      </c>
      <c r="G97" s="254">
        <v>1</v>
      </c>
      <c r="H97" s="237">
        <f>[1]расчет!S104</f>
        <v>4.2731573077399699E-6</v>
      </c>
    </row>
    <row r="98" spans="1:8" ht="31.5" customHeight="1">
      <c r="A98" s="356"/>
      <c r="B98" s="356"/>
      <c r="C98" s="260" t="str">
        <f>[1]расчет!$N105</f>
        <v>Заместитель директора по учебно  воспитательной работе</v>
      </c>
      <c r="D98" s="209" t="s">
        <v>76</v>
      </c>
      <c r="E98" s="261">
        <v>4</v>
      </c>
      <c r="F98" s="236">
        <v>405150</v>
      </c>
      <c r="G98" s="254">
        <v>1</v>
      </c>
      <c r="H98" s="237">
        <f>[1]расчет!S105</f>
        <v>8.5463146154799399E-6</v>
      </c>
    </row>
    <row r="99" spans="1:8" ht="15.75" customHeight="1">
      <c r="A99" s="356"/>
      <c r="B99" s="356"/>
      <c r="C99" s="260" t="str">
        <f>[1]расчет!$N106</f>
        <v>Зам.директора по АХЧ</v>
      </c>
      <c r="D99" s="209" t="s">
        <v>76</v>
      </c>
      <c r="E99" s="261">
        <v>1</v>
      </c>
      <c r="F99" s="236">
        <v>405150</v>
      </c>
      <c r="G99" s="254">
        <v>1</v>
      </c>
      <c r="H99" s="237">
        <f>[1]расчет!S106</f>
        <v>8.5463146154799399E-6</v>
      </c>
    </row>
    <row r="100" spans="1:8" ht="15.75" customHeight="1">
      <c r="A100" s="356"/>
      <c r="B100" s="356"/>
      <c r="C100" s="260" t="str">
        <f>[1]расчет!$N107</f>
        <v>Делопроизводитель</v>
      </c>
      <c r="D100" s="209" t="s">
        <v>76</v>
      </c>
      <c r="E100" s="261">
        <v>1</v>
      </c>
      <c r="F100" s="236">
        <v>405150</v>
      </c>
      <c r="G100" s="254">
        <v>1</v>
      </c>
      <c r="H100" s="237">
        <f>[1]расчет!S107</f>
        <v>4.2731573077399699E-6</v>
      </c>
    </row>
    <row r="101" spans="1:8" ht="15.75" customHeight="1">
      <c r="A101" s="356"/>
      <c r="B101" s="356"/>
      <c r="C101" s="260" t="str">
        <f>[1]расчет!$N108</f>
        <v>Водитель</v>
      </c>
      <c r="D101" s="209" t="s">
        <v>76</v>
      </c>
      <c r="E101" s="261">
        <v>9</v>
      </c>
      <c r="F101" s="236">
        <v>405150</v>
      </c>
      <c r="G101" s="254">
        <v>1</v>
      </c>
      <c r="H101" s="237">
        <f>[1]расчет!S108</f>
        <v>4.2731573077399699E-6</v>
      </c>
    </row>
    <row r="102" spans="1:8" ht="31.5">
      <c r="A102" s="356"/>
      <c r="B102" s="356"/>
      <c r="C102" s="260" t="str">
        <f>[1]расчет!$N109</f>
        <v>Рабочий по обслуживанию и ремонту зданий</v>
      </c>
      <c r="D102" s="209" t="s">
        <v>76</v>
      </c>
      <c r="E102" s="261">
        <v>1</v>
      </c>
      <c r="F102" s="236">
        <v>405150</v>
      </c>
      <c r="G102" s="254">
        <v>1</v>
      </c>
      <c r="H102" s="237">
        <f>[1]расчет!S109</f>
        <v>2.5638943846439818E-5</v>
      </c>
    </row>
    <row r="103" spans="1:8" ht="15.75" customHeight="1">
      <c r="A103" s="356"/>
      <c r="B103" s="356"/>
      <c r="C103" s="260" t="str">
        <f>[1]расчет!$N110</f>
        <v>Гардеробщик</v>
      </c>
      <c r="D103" s="209" t="s">
        <v>76</v>
      </c>
      <c r="E103" s="261">
        <v>14</v>
      </c>
      <c r="F103" s="236">
        <v>405150</v>
      </c>
      <c r="G103" s="254">
        <v>1</v>
      </c>
      <c r="H103" s="237">
        <f>[1]расчет!S110</f>
        <v>4.2731573077399699E-6</v>
      </c>
    </row>
    <row r="104" spans="1:8" ht="15.75" customHeight="1">
      <c r="A104" s="356"/>
      <c r="B104" s="356"/>
      <c r="C104" s="260" t="str">
        <f>[1]расчет!$N111</f>
        <v>Строж</v>
      </c>
      <c r="D104" s="209" t="s">
        <v>76</v>
      </c>
      <c r="E104" s="261">
        <v>9.5</v>
      </c>
      <c r="F104" s="236">
        <v>405150</v>
      </c>
      <c r="G104" s="254">
        <v>1</v>
      </c>
      <c r="H104" s="237">
        <f>[1]расчет!S111</f>
        <v>6.4097359616099547E-5</v>
      </c>
    </row>
    <row r="105" spans="1:8" ht="15.75" customHeight="1">
      <c r="A105" s="356"/>
      <c r="B105" s="356"/>
      <c r="C105" s="260" t="str">
        <f>[1]расчет!$N112</f>
        <v>Дворник</v>
      </c>
      <c r="D105" s="209" t="s">
        <v>76</v>
      </c>
      <c r="E105" s="261">
        <v>8</v>
      </c>
      <c r="F105" s="236">
        <v>405150</v>
      </c>
      <c r="G105" s="254">
        <v>1</v>
      </c>
      <c r="H105" s="237">
        <f>[1]расчет!S112</f>
        <v>2.1365786538699849E-5</v>
      </c>
    </row>
    <row r="106" spans="1:8" ht="15.75" customHeight="1">
      <c r="A106" s="356"/>
      <c r="B106" s="356"/>
      <c r="C106" s="260" t="str">
        <f>[1]расчет!$N113</f>
        <v>Уборщик служебных помещений</v>
      </c>
      <c r="D106" s="209" t="s">
        <v>76</v>
      </c>
      <c r="E106" s="261"/>
      <c r="F106" s="236"/>
      <c r="G106" s="254"/>
      <c r="H106" s="237">
        <f>[1]расчет!S113</f>
        <v>3.4185258461919759E-5</v>
      </c>
    </row>
    <row r="107" spans="1:8" ht="15.75" customHeight="1">
      <c r="A107" s="356"/>
      <c r="B107" s="356"/>
      <c r="C107" s="260" t="str">
        <f>[1]расчет!$N114</f>
        <v>Вахтер</v>
      </c>
      <c r="D107" s="209" t="s">
        <v>76</v>
      </c>
      <c r="E107" s="261"/>
      <c r="F107" s="236"/>
      <c r="G107" s="254"/>
      <c r="H107" s="237">
        <f>[1]расчет!S114</f>
        <v>4.2731573077399699E-6</v>
      </c>
    </row>
    <row r="108" spans="1:8" s="220" customFormat="1" ht="15" customHeight="1">
      <c r="A108" s="356"/>
      <c r="B108" s="356"/>
      <c r="C108" s="351" t="s">
        <v>105</v>
      </c>
      <c r="D108" s="351"/>
      <c r="E108" s="351"/>
      <c r="F108" s="351"/>
      <c r="G108" s="351"/>
      <c r="H108" s="351"/>
    </row>
    <row r="109" spans="1:8" ht="15.75" customHeight="1">
      <c r="A109" s="356"/>
      <c r="B109" s="356"/>
      <c r="C109" s="262" t="str">
        <f>[1]расчет!$N117</f>
        <v>Медикаменты</v>
      </c>
      <c r="D109" s="263" t="str">
        <f>[1]расчет!$O117</f>
        <v>договор (сумма в год)</v>
      </c>
      <c r="E109" s="257">
        <v>1</v>
      </c>
      <c r="F109" s="236">
        <v>405150</v>
      </c>
      <c r="G109" s="254">
        <v>1</v>
      </c>
      <c r="H109" s="237">
        <f>[1]расчет!S117</f>
        <v>4.2731573077399699E-6</v>
      </c>
    </row>
    <row r="110" spans="1:8">
      <c r="A110" s="356"/>
      <c r="B110" s="356"/>
      <c r="C110" s="262" t="str">
        <f>[1]расчет!$N118</f>
        <v>Демеркуризация отработанных ламп</v>
      </c>
      <c r="D110" s="263" t="str">
        <f>[1]расчет!$O118</f>
        <v>договор (сумма в год)</v>
      </c>
      <c r="E110" s="257">
        <v>1</v>
      </c>
      <c r="F110" s="236">
        <v>405150</v>
      </c>
      <c r="G110" s="254">
        <v>1</v>
      </c>
      <c r="H110" s="237">
        <f>[1]расчет!S118</f>
        <v>4.2731573077399699E-6</v>
      </c>
    </row>
    <row r="111" spans="1:8" ht="15.75" customHeight="1">
      <c r="A111" s="356"/>
      <c r="B111" s="356"/>
      <c r="C111" s="262" t="str">
        <f>[1]расчет!$N119</f>
        <v>Обучение персонала</v>
      </c>
      <c r="D111" s="263" t="str">
        <f>[1]расчет!$O119</f>
        <v>договор (сумма в год)</v>
      </c>
      <c r="E111" s="257">
        <v>1</v>
      </c>
      <c r="F111" s="236">
        <v>405150</v>
      </c>
      <c r="G111" s="254">
        <v>1</v>
      </c>
      <c r="H111" s="237">
        <f>[1]расчет!S119</f>
        <v>4.2731573077399699E-6</v>
      </c>
    </row>
    <row r="112" spans="1:8" ht="31.5">
      <c r="A112" s="356"/>
      <c r="B112" s="356"/>
      <c r="C112" s="262" t="str">
        <f>[1]расчет!$N120</f>
        <v>Продление лицензии программного обеспечения</v>
      </c>
      <c r="D112" s="263" t="str">
        <f>[1]расчет!$O120</f>
        <v>договор (сумма в год)</v>
      </c>
      <c r="E112" s="257">
        <v>1</v>
      </c>
      <c r="F112" s="236">
        <v>405150</v>
      </c>
      <c r="G112" s="254">
        <v>1</v>
      </c>
      <c r="H112" s="237">
        <f>[1]расчет!S120</f>
        <v>4.2731573077399699E-6</v>
      </c>
    </row>
    <row r="113" spans="1:8" ht="15.75" customHeight="1">
      <c r="A113" s="356"/>
      <c r="B113" s="356"/>
      <c r="C113" s="262" t="str">
        <f>[1]расчет!$N121</f>
        <v>Услуги центра СЭС</v>
      </c>
      <c r="D113" s="263" t="str">
        <f>[1]расчет!$O121</f>
        <v>договор (сумма в год)</v>
      </c>
      <c r="E113" s="257">
        <v>1</v>
      </c>
      <c r="F113" s="236">
        <v>405150</v>
      </c>
      <c r="G113" s="254">
        <v>1</v>
      </c>
      <c r="H113" s="237">
        <f>[1]расчет!S121</f>
        <v>4.2731573077399699E-6</v>
      </c>
    </row>
    <row r="114" spans="1:8" ht="15.75" customHeight="1">
      <c r="A114" s="356"/>
      <c r="B114" s="356"/>
      <c r="C114" s="262" t="str">
        <f>[1]расчет!$N122</f>
        <v>Замена технического паспорта</v>
      </c>
      <c r="D114" s="263" t="str">
        <f>[1]расчет!$O122</f>
        <v>договор (сумма в год)</v>
      </c>
      <c r="E114" s="256">
        <v>1</v>
      </c>
      <c r="F114" s="236">
        <v>405150</v>
      </c>
      <c r="G114" s="254">
        <v>1</v>
      </c>
      <c r="H114" s="237">
        <f>[1]расчет!S122</f>
        <v>4.2731573077399699E-6</v>
      </c>
    </row>
    <row r="115" spans="1:8" ht="15.75" customHeight="1">
      <c r="A115" s="356"/>
      <c r="B115" s="356"/>
      <c r="C115" s="262" t="str">
        <f>[1]расчет!$N123</f>
        <v>Налоги, госпошлина</v>
      </c>
      <c r="D115" s="263" t="str">
        <f>[1]расчет!$O123</f>
        <v>договор (сумма в год)</v>
      </c>
      <c r="E115" s="257">
        <v>1</v>
      </c>
      <c r="F115" s="236">
        <v>405150</v>
      </c>
      <c r="G115" s="254">
        <v>1</v>
      </c>
      <c r="H115" s="237">
        <f>[1]расчет!S123</f>
        <v>4.2731573077399699E-6</v>
      </c>
    </row>
    <row r="116" spans="1:8" ht="31.5">
      <c r="A116" s="356"/>
      <c r="B116" s="356"/>
      <c r="C116" s="262" t="str">
        <f>[1]расчет!$N124</f>
        <v>пособие по уходу за ребенком до 3-х лет</v>
      </c>
      <c r="D116" s="263" t="str">
        <f>[1]расчет!$O124</f>
        <v>договор (сумма в год)</v>
      </c>
      <c r="E116" s="257">
        <v>1</v>
      </c>
      <c r="F116" s="236">
        <v>405150</v>
      </c>
      <c r="G116" s="254">
        <v>1</v>
      </c>
      <c r="H116" s="237">
        <f>[1]расчет!S124</f>
        <v>4.2731573077399699E-6</v>
      </c>
    </row>
    <row r="117" spans="1:8" ht="31.5">
      <c r="A117" s="356"/>
      <c r="B117" s="356"/>
      <c r="C117" s="262" t="str">
        <f>[1]расчет!$N125</f>
        <v>Медосмотр административного  и младшего обслуживающего персонала</v>
      </c>
      <c r="D117" s="263" t="str">
        <f>[1]расчет!$O125</f>
        <v>чел.</v>
      </c>
      <c r="E117" s="257">
        <v>1</v>
      </c>
      <c r="F117" s="236">
        <v>405150</v>
      </c>
      <c r="G117" s="254">
        <v>1</v>
      </c>
      <c r="H117" s="237">
        <f>[1]расчет!S125</f>
        <v>8.5463146154799395E-5</v>
      </c>
    </row>
    <row r="118" spans="1:8" ht="31.5" hidden="1" customHeight="1">
      <c r="A118" s="356"/>
      <c r="B118" s="356"/>
      <c r="C118" s="262" t="str">
        <f>[1]расчет!$N126</f>
        <v>Проведение военно-полевых сборов</v>
      </c>
      <c r="D118" s="263" t="str">
        <f>[1]расчет!$O126</f>
        <v>договор (сумма в год)</v>
      </c>
      <c r="E118" s="257">
        <v>15</v>
      </c>
      <c r="F118" s="236">
        <v>405150</v>
      </c>
      <c r="G118" s="254">
        <v>1</v>
      </c>
      <c r="H118" s="237">
        <f>[1]расчет!S126</f>
        <v>4.2731573077399699E-6</v>
      </c>
    </row>
    <row r="119" spans="1:8" ht="15.75" hidden="1" customHeight="1">
      <c r="A119" s="356"/>
      <c r="B119" s="356"/>
      <c r="C119" s="262" t="str">
        <f>[1]расчет!$N127</f>
        <v>Продукты питания</v>
      </c>
      <c r="D119" s="263" t="str">
        <f>[1]расчет!$O127</f>
        <v>договор (сумма в год)</v>
      </c>
      <c r="E119" s="257">
        <v>1</v>
      </c>
      <c r="F119" s="236">
        <v>405150</v>
      </c>
      <c r="G119" s="254">
        <v>1</v>
      </c>
      <c r="H119" s="237">
        <f>[1]расчет!S127</f>
        <v>4.2731573077399699E-6</v>
      </c>
    </row>
    <row r="120" spans="1:8">
      <c r="A120" s="356"/>
      <c r="B120" s="356"/>
      <c r="C120" s="262" t="str">
        <f>[1]расчет!$N128</f>
        <v>Подписка на периодические издания</v>
      </c>
      <c r="D120" s="263" t="str">
        <f>[1]расчет!$O128</f>
        <v>договор (сумма в год)</v>
      </c>
      <c r="E120" s="257">
        <v>1</v>
      </c>
      <c r="F120" s="236">
        <v>405150</v>
      </c>
      <c r="G120" s="254">
        <v>1</v>
      </c>
      <c r="H120" s="237">
        <f>[1]расчет!S128</f>
        <v>4.2731573077399699E-6</v>
      </c>
    </row>
    <row r="121" spans="1:8" ht="15.75" customHeight="1">
      <c r="A121" s="356"/>
      <c r="B121" s="356"/>
      <c r="C121" s="262" t="str">
        <f>[1]расчет!$N129</f>
        <v>Горючесмазочные вещества</v>
      </c>
      <c r="D121" s="263" t="str">
        <f>[1]расчет!$O129</f>
        <v>договор (сумма в год)</v>
      </c>
      <c r="E121" s="257">
        <v>1</v>
      </c>
      <c r="F121" s="236">
        <v>405150</v>
      </c>
      <c r="G121" s="254">
        <v>1</v>
      </c>
      <c r="H121" s="237">
        <f>[1]расчет!S129</f>
        <v>4.2731573077399699E-6</v>
      </c>
    </row>
    <row r="122" spans="1:8" ht="31.5">
      <c r="A122" s="356"/>
      <c r="B122" s="356"/>
      <c r="C122" s="262" t="str">
        <f>[1]расчет!$N130</f>
        <v>Канцелярия , запасные части к оргтехнике, автотранспорту</v>
      </c>
      <c r="D122" s="263" t="str">
        <f>[1]расчет!$O130</f>
        <v>договор (сумма в год)</v>
      </c>
      <c r="E122" s="257">
        <v>1</v>
      </c>
      <c r="F122" s="236">
        <v>405150</v>
      </c>
      <c r="G122" s="254">
        <v>1</v>
      </c>
      <c r="H122" s="237">
        <f>[1]расчет!S130</f>
        <v>4.2731573077399699E-6</v>
      </c>
    </row>
    <row r="123" spans="1:8" ht="31.5">
      <c r="A123" s="356"/>
      <c r="B123" s="356"/>
      <c r="C123" s="262" t="str">
        <f>[1]расчет!$N131</f>
        <v>Мягкий инвентарь (подушки , постельное )</v>
      </c>
      <c r="D123" s="263" t="str">
        <f>[1]расчет!$O131</f>
        <v>договор (сумма в год)</v>
      </c>
      <c r="E123" s="257">
        <v>1</v>
      </c>
      <c r="F123" s="236">
        <v>405150</v>
      </c>
      <c r="G123" s="254">
        <v>1</v>
      </c>
      <c r="H123" s="237">
        <f>[1]расчет!S131</f>
        <v>4.2731573077399699E-6</v>
      </c>
    </row>
    <row r="124" spans="1:8" ht="15.75" customHeight="1">
      <c r="A124" s="356"/>
      <c r="B124" s="356"/>
      <c r="C124" s="262" t="str">
        <f>[1]расчет!$N132</f>
        <v>Организация военно-полевых сборов</v>
      </c>
      <c r="D124" s="263" t="str">
        <f>[1]расчет!$O132</f>
        <v>договор (сумма в год)</v>
      </c>
      <c r="E124" s="257">
        <v>1</v>
      </c>
      <c r="F124" s="236">
        <v>405150</v>
      </c>
      <c r="G124" s="254">
        <v>1</v>
      </c>
      <c r="H124" s="237">
        <f>[1]расчет!S132</f>
        <v>4.2731573077399699E-6</v>
      </c>
    </row>
    <row r="125" spans="1:8" ht="15.75" customHeight="1">
      <c r="A125" s="356"/>
      <c r="B125" s="356"/>
      <c r="C125" s="262" t="str">
        <f>[1]расчет!$N133</f>
        <v>Средства индивидуальной защиты</v>
      </c>
      <c r="D125" s="263" t="str">
        <f>[1]расчет!$O133</f>
        <v xml:space="preserve"> (сумма в год)</v>
      </c>
      <c r="E125" s="236"/>
      <c r="F125" s="236"/>
      <c r="G125" s="236"/>
      <c r="H125" s="237">
        <f>[1]расчет!S133</f>
        <v>4.2731573077399699E-6</v>
      </c>
    </row>
    <row r="126" spans="1:8">
      <c r="A126" s="356"/>
      <c r="B126" s="356"/>
      <c r="C126" s="262" t="str">
        <f>[1]расчет!$N134</f>
        <v>Услуги СЕМИС</v>
      </c>
      <c r="D126" s="263" t="str">
        <f>[1]расчет!$O134</f>
        <v>договор (сумма в год)</v>
      </c>
      <c r="E126" s="236"/>
      <c r="F126" s="236"/>
      <c r="G126" s="236"/>
      <c r="H126" s="237">
        <f>[1]расчет!S134</f>
        <v>4.2731573077399699E-6</v>
      </c>
    </row>
    <row r="127" spans="1:8" ht="17.25" customHeight="1">
      <c r="A127" s="356"/>
      <c r="B127" s="356"/>
      <c r="C127" s="262" t="str">
        <f>[1]расчет!$N135</f>
        <v>Экспертиза огнезащитной обработки</v>
      </c>
      <c r="D127" s="263" t="str">
        <f>[1]расчет!$O135</f>
        <v>договор (сумма в год)</v>
      </c>
      <c r="E127" s="236"/>
      <c r="F127" s="236"/>
      <c r="G127" s="236"/>
      <c r="H127" s="237">
        <f>[1]расчет!S135</f>
        <v>4.2731573077399699E-6</v>
      </c>
    </row>
    <row r="128" spans="1:8" ht="32.25" customHeight="1">
      <c r="A128" s="356"/>
      <c r="B128" s="356"/>
      <c r="C128" s="262" t="str">
        <f>[1]расчет!$N136</f>
        <v>Проведения испытаний устройств заземления и изоляции электросетей</v>
      </c>
      <c r="D128" s="263" t="str">
        <f>[1]расчет!$O136</f>
        <v>договор (сумма в год)</v>
      </c>
      <c r="E128" s="236"/>
      <c r="F128" s="236"/>
      <c r="G128" s="236"/>
      <c r="H128" s="237">
        <f>[1]расчет!S136</f>
        <v>4.2731573077399699E-6</v>
      </c>
    </row>
    <row r="129" spans="1:8" ht="15.75" customHeight="1">
      <c r="A129" s="356"/>
      <c r="B129" s="356"/>
      <c r="C129" s="262" t="str">
        <f>[1]расчет!$N137</f>
        <v xml:space="preserve">Обслуживание системы наружного видеонаблюдения </v>
      </c>
      <c r="D129" s="263" t="str">
        <f>[1]расчет!$O137</f>
        <v>договор (сумма в год)</v>
      </c>
      <c r="E129" s="236"/>
      <c r="F129" s="236"/>
      <c r="G129" s="236"/>
      <c r="H129" s="237">
        <f>[1]расчет!S137</f>
        <v>4.2731573077399699E-6</v>
      </c>
    </row>
    <row r="130" spans="1:8">
      <c r="A130" s="356"/>
      <c r="B130" s="356"/>
      <c r="C130" s="262" t="str">
        <f>[1]расчет!$N138</f>
        <v>Испытания диэлектрических бот</v>
      </c>
      <c r="D130" s="263" t="str">
        <f>[1]расчет!$O138</f>
        <v>договор (сумма в год)</v>
      </c>
      <c r="E130" s="236"/>
      <c r="F130" s="236"/>
      <c r="G130" s="236"/>
      <c r="H130" s="237">
        <f>[1]расчет!S138</f>
        <v>4.2731573077399699E-6</v>
      </c>
    </row>
    <row r="131" spans="1:8">
      <c r="A131" s="356"/>
      <c r="B131" s="356"/>
      <c r="C131" s="262" t="str">
        <f>[1]расчет!$N139</f>
        <v>Организация военно-полевых сборов</v>
      </c>
      <c r="D131" s="263" t="str">
        <f>[1]расчет!$O139</f>
        <v>договор (сумма в год)</v>
      </c>
      <c r="H131" s="237">
        <f>[1]расчет!S139</f>
        <v>4.2731573077399699E-6</v>
      </c>
    </row>
    <row r="132" spans="1:8">
      <c r="A132" s="356"/>
      <c r="B132" s="356"/>
      <c r="C132" s="262" t="str">
        <f>[1]расчет!$N140</f>
        <v>Аттестация условий рабочих мест</v>
      </c>
      <c r="D132" s="263" t="str">
        <f>[1]расчет!$O140</f>
        <v>договор (сумма в год)</v>
      </c>
      <c r="H132" s="237">
        <f>[1]расчет!S140</f>
        <v>4.2731573077399699E-6</v>
      </c>
    </row>
    <row r="133" spans="1:8" ht="31.5">
      <c r="A133" s="357"/>
      <c r="B133" s="357"/>
      <c r="C133" s="262" t="str">
        <f>[1]расчет!$N141</f>
        <v>Хоз.товары (дезинфицирующие, моющие средства)</v>
      </c>
      <c r="D133" s="263" t="str">
        <f>[1]расчет!$O141</f>
        <v>договор (сумма в год)</v>
      </c>
      <c r="H133" s="237">
        <f>[1]расчет!S141</f>
        <v>4.2731573077399699E-6</v>
      </c>
    </row>
  </sheetData>
  <mergeCells count="55">
    <mergeCell ref="A7:A133"/>
    <mergeCell ref="B7:B133"/>
    <mergeCell ref="D1:H1"/>
    <mergeCell ref="A3:H3"/>
    <mergeCell ref="D5:E5"/>
    <mergeCell ref="D6:E6"/>
    <mergeCell ref="C7:H7"/>
    <mergeCell ref="C8:H8"/>
    <mergeCell ref="D9:E9"/>
    <mergeCell ref="D10:E10"/>
    <mergeCell ref="D27:E27"/>
    <mergeCell ref="D11:E11"/>
    <mergeCell ref="D12:E12"/>
    <mergeCell ref="D13:E13"/>
    <mergeCell ref="C19:H19"/>
    <mergeCell ref="D20:E20"/>
    <mergeCell ref="D21:E21"/>
    <mergeCell ref="D22:E22"/>
    <mergeCell ref="D23:E23"/>
    <mergeCell ref="D24:E24"/>
    <mergeCell ref="D25:E25"/>
    <mergeCell ref="D26:E26"/>
    <mergeCell ref="D39:E39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51:E51"/>
    <mergeCell ref="D40:E40"/>
    <mergeCell ref="D41:E41"/>
    <mergeCell ref="D42:E42"/>
    <mergeCell ref="D43:E43"/>
    <mergeCell ref="D44:E44"/>
    <mergeCell ref="D45:E45"/>
    <mergeCell ref="C46:H46"/>
    <mergeCell ref="D47:E47"/>
    <mergeCell ref="D48:E48"/>
    <mergeCell ref="D49:E49"/>
    <mergeCell ref="D50:E50"/>
    <mergeCell ref="C92:H92"/>
    <mergeCell ref="C96:H96"/>
    <mergeCell ref="C108:H108"/>
    <mergeCell ref="D52:E52"/>
    <mergeCell ref="C64:H64"/>
    <mergeCell ref="C65:H65"/>
    <mergeCell ref="C71:H71"/>
    <mergeCell ref="C83:H83"/>
    <mergeCell ref="C88:H88"/>
  </mergeCells>
  <pageMargins left="0.70866141732283472" right="0.70866141732283472" top="0.74803149606299213" bottom="0.74803149606299213" header="0.31496062992125984" footer="0.31496062992125984"/>
  <pageSetup paperSize="9" scale="59" fitToHeight="3" orientation="portrait" blackAndWhite="1" r:id="rId1"/>
  <rowBreaks count="1" manualBreakCount="1">
    <brk id="71" max="7" man="1"/>
  </rowBreaks>
  <ignoredErrors>
    <ignoredError sqref="C97:C107" unlocked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BK109"/>
  <sheetViews>
    <sheetView view="pageBreakPreview" zoomScale="60" zoomScaleNormal="80" zoomScalePageLayoutView="85" workbookViewId="0">
      <selection activeCell="E39" sqref="E39:F39"/>
    </sheetView>
  </sheetViews>
  <sheetFormatPr defaultColWidth="8.85546875" defaultRowHeight="15" outlineLevelRow="2"/>
  <cols>
    <col min="1" max="1" width="27.85546875" style="7" customWidth="1"/>
    <col min="2" max="2" width="29" style="7" customWidth="1"/>
    <col min="3" max="3" width="39.7109375" style="7" customWidth="1"/>
    <col min="4" max="4" width="21.85546875" style="7" customWidth="1"/>
    <col min="5" max="5" width="11.5703125" style="7" customWidth="1"/>
    <col min="6" max="6" width="7.85546875" style="7" customWidth="1"/>
    <col min="7" max="24" width="8.85546875" style="7" customWidth="1"/>
    <col min="25" max="16384" width="8.85546875" style="7"/>
  </cols>
  <sheetData>
    <row r="1" spans="1:6" ht="90" customHeight="1">
      <c r="A1" s="174" t="s">
        <v>38</v>
      </c>
      <c r="B1" s="174" t="s">
        <v>106</v>
      </c>
      <c r="C1" s="175" t="s">
        <v>40</v>
      </c>
      <c r="D1" s="175" t="s">
        <v>41</v>
      </c>
      <c r="E1" s="473" t="s">
        <v>44</v>
      </c>
      <c r="F1" s="473"/>
    </row>
    <row r="2" spans="1:6">
      <c r="A2" s="177">
        <v>1</v>
      </c>
      <c r="B2" s="177">
        <v>2</v>
      </c>
      <c r="C2" s="178">
        <v>3</v>
      </c>
      <c r="D2" s="178">
        <v>4</v>
      </c>
      <c r="E2" s="388">
        <v>5</v>
      </c>
      <c r="F2" s="388"/>
    </row>
    <row r="3" spans="1:6" ht="32.25" customHeight="1">
      <c r="A3" s="525" t="s">
        <v>123</v>
      </c>
      <c r="B3" s="528" t="s">
        <v>182</v>
      </c>
      <c r="C3" s="520" t="s">
        <v>90</v>
      </c>
      <c r="D3" s="521"/>
      <c r="E3" s="521"/>
      <c r="F3" s="521"/>
    </row>
    <row r="4" spans="1:6">
      <c r="A4" s="526"/>
      <c r="B4" s="529"/>
      <c r="C4" s="179" t="str">
        <f>'[4]расчет по услугам'!$BE12</f>
        <v>Учитель</v>
      </c>
      <c r="D4" s="180" t="s">
        <v>83</v>
      </c>
      <c r="E4" s="457">
        <f>'[4]расчет по услугам'!$BJ12</f>
        <v>211.80908256880733</v>
      </c>
      <c r="F4" s="458"/>
    </row>
    <row r="5" spans="1:6" ht="15" customHeight="1" outlineLevel="1">
      <c r="A5" s="526"/>
      <c r="B5" s="529"/>
      <c r="C5" s="179" t="str">
        <f>'[4]расчет по услугам'!$BE13</f>
        <v>Учитель-логопед</v>
      </c>
      <c r="D5" s="340" t="s">
        <v>83</v>
      </c>
      <c r="E5" s="457">
        <f>'[4]расчет по услугам'!$BJ13</f>
        <v>7.7601851851851835</v>
      </c>
      <c r="F5" s="458"/>
    </row>
    <row r="6" spans="1:6" ht="13.5" customHeight="1" outlineLevel="1">
      <c r="A6" s="526"/>
      <c r="B6" s="529"/>
      <c r="C6" s="179" t="str">
        <f>'[4]расчет по услугам'!$BE14</f>
        <v>Педагог-психолог</v>
      </c>
      <c r="D6" s="340" t="s">
        <v>83</v>
      </c>
      <c r="E6" s="457">
        <f>'[4]расчет по услугам'!$BJ14</f>
        <v>4.5648148148148149</v>
      </c>
      <c r="F6" s="458"/>
    </row>
    <row r="7" spans="1:6" ht="17.25" customHeight="1" outlineLevel="1">
      <c r="A7" s="526"/>
      <c r="B7" s="529"/>
      <c r="C7" s="179" t="str">
        <f>'[4]расчет по услугам'!$BE15</f>
        <v>Педагог-организатор</v>
      </c>
      <c r="D7" s="340" t="s">
        <v>83</v>
      </c>
      <c r="E7" s="457">
        <f>'[4]расчет по услугам'!$BJ15</f>
        <v>0</v>
      </c>
      <c r="F7" s="458"/>
    </row>
    <row r="8" spans="1:6" ht="16.5" customHeight="1" outlineLevel="1">
      <c r="A8" s="526"/>
      <c r="B8" s="529"/>
      <c r="C8" s="179" t="str">
        <f>'[4]расчет по услугам'!$BE16</f>
        <v>Педагог дополнительного образования</v>
      </c>
      <c r="D8" s="340" t="s">
        <v>83</v>
      </c>
      <c r="E8" s="457">
        <f>'[4]расчет по услугам'!$BJ16</f>
        <v>0</v>
      </c>
      <c r="F8" s="458"/>
    </row>
    <row r="9" spans="1:6" ht="15" customHeight="1" outlineLevel="1">
      <c r="A9" s="526"/>
      <c r="B9" s="529"/>
      <c r="C9" s="179" t="str">
        <f>'[4]расчет по услугам'!$BE17</f>
        <v>Социальный педагог</v>
      </c>
      <c r="D9" s="340" t="s">
        <v>83</v>
      </c>
      <c r="E9" s="457">
        <f>'[4]расчет по услугам'!$BJ17</f>
        <v>0</v>
      </c>
      <c r="F9" s="458"/>
    </row>
    <row r="10" spans="1:6" ht="30.75" customHeight="1" outlineLevel="1">
      <c r="A10" s="526"/>
      <c r="B10" s="529"/>
      <c r="C10" s="179" t="str">
        <f>'[4]расчет по услугам'!$BE18</f>
        <v>Преподаватель обеспечения жизнедеятельности</v>
      </c>
      <c r="D10" s="340" t="s">
        <v>83</v>
      </c>
      <c r="E10" s="457">
        <f>'[4]расчет по услугам'!$BJ18</f>
        <v>0</v>
      </c>
      <c r="F10" s="458"/>
    </row>
    <row r="11" spans="1:6" ht="19.5" customHeight="1" outlineLevel="1">
      <c r="A11" s="526"/>
      <c r="B11" s="529"/>
      <c r="C11" s="179" t="str">
        <f>'[4]расчет по услугам'!$BE19</f>
        <v>Воспитатель группы продленного дня</v>
      </c>
      <c r="D11" s="340" t="s">
        <v>83</v>
      </c>
      <c r="E11" s="457">
        <f>'[4]расчет по услугам'!$BJ19</f>
        <v>0</v>
      </c>
      <c r="F11" s="458"/>
    </row>
    <row r="12" spans="1:6" ht="18" customHeight="1" outlineLevel="1">
      <c r="A12" s="526"/>
      <c r="B12" s="529"/>
      <c r="C12" s="179" t="str">
        <f>'[4]расчет по услугам'!$BE20</f>
        <v>Тьютор</v>
      </c>
      <c r="D12" s="340" t="s">
        <v>83</v>
      </c>
      <c r="E12" s="457">
        <f>'[4]расчет по услугам'!$BJ20</f>
        <v>29.878787878787879</v>
      </c>
      <c r="F12" s="458"/>
    </row>
    <row r="13" spans="1:6" ht="19.5" customHeight="1" outlineLevel="1">
      <c r="A13" s="526"/>
      <c r="B13" s="529"/>
      <c r="C13" s="179" t="str">
        <f>'[4]расчет по услугам'!$BE21</f>
        <v>Учитель-дифектолог</v>
      </c>
      <c r="D13" s="340" t="s">
        <v>83</v>
      </c>
      <c r="E13" s="457">
        <f>'[4]расчет по услугам'!$BJ21</f>
        <v>29.878787878787879</v>
      </c>
      <c r="F13" s="458"/>
    </row>
    <row r="14" spans="1:6" s="6" customFormat="1" ht="33.75" customHeight="1" outlineLevel="1">
      <c r="A14" s="526"/>
      <c r="B14" s="529"/>
      <c r="C14" s="531" t="s">
        <v>109</v>
      </c>
      <c r="D14" s="532"/>
      <c r="E14" s="532"/>
      <c r="F14" s="533"/>
    </row>
    <row r="15" spans="1:6" ht="15" customHeight="1" outlineLevel="2">
      <c r="A15" s="526"/>
      <c r="B15" s="529"/>
      <c r="C15" s="179" t="str">
        <f>'[4]расчет по услугам'!$BE27</f>
        <v>Классные журналы</v>
      </c>
      <c r="D15" s="340" t="s">
        <v>52</v>
      </c>
      <c r="E15" s="534">
        <f>'[4]расчет по услугам'!$BJ27</f>
        <v>0</v>
      </c>
      <c r="F15" s="535"/>
    </row>
    <row r="16" spans="1:6" ht="16.5" customHeight="1" outlineLevel="2">
      <c r="A16" s="526"/>
      <c r="B16" s="529"/>
      <c r="C16" s="179" t="str">
        <f>'[4]расчет по услугам'!$BE28</f>
        <v>Бумага для офисной техники</v>
      </c>
      <c r="D16" s="340" t="s">
        <v>52</v>
      </c>
      <c r="E16" s="534">
        <f>'[4]расчет по услугам'!$BJ28</f>
        <v>0</v>
      </c>
      <c r="F16" s="535"/>
    </row>
    <row r="17" spans="1:6" ht="15" customHeight="1" outlineLevel="2">
      <c r="A17" s="526"/>
      <c r="B17" s="529"/>
      <c r="C17" s="179" t="str">
        <f>'[4]расчет по услугам'!$BE29</f>
        <v>Канцелярский набор</v>
      </c>
      <c r="D17" s="340" t="s">
        <v>52</v>
      </c>
      <c r="E17" s="534">
        <f>'[4]расчет по услугам'!$BJ29</f>
        <v>0</v>
      </c>
      <c r="F17" s="535"/>
    </row>
    <row r="18" spans="1:6" ht="15" customHeight="1" outlineLevel="2">
      <c r="A18" s="526"/>
      <c r="B18" s="529"/>
      <c r="C18" s="179" t="str">
        <f>'[4]расчет по услугам'!$BE30</f>
        <v>Набор шариковых ручек</v>
      </c>
      <c r="D18" s="340" t="s">
        <v>52</v>
      </c>
      <c r="E18" s="534">
        <f>'[4]расчет по услугам'!$BJ30</f>
        <v>0</v>
      </c>
      <c r="F18" s="535"/>
    </row>
    <row r="19" spans="1:6" ht="15" customHeight="1" outlineLevel="2">
      <c r="A19" s="526"/>
      <c r="B19" s="529"/>
      <c r="C19" s="179" t="str">
        <f>'[4]расчет по услугам'!$BE31</f>
        <v>Набор гелевых ручек</v>
      </c>
      <c r="D19" s="340" t="s">
        <v>52</v>
      </c>
      <c r="E19" s="534">
        <f>'[4]расчет по услугам'!$BJ31</f>
        <v>0</v>
      </c>
      <c r="F19" s="535"/>
    </row>
    <row r="20" spans="1:6" ht="15" customHeight="1" outlineLevel="2">
      <c r="A20" s="526"/>
      <c r="B20" s="529"/>
      <c r="C20" s="179" t="str">
        <f>'[4]расчет по услугам'!$BE32</f>
        <v>Стержень для ручек</v>
      </c>
      <c r="D20" s="340" t="s">
        <v>52</v>
      </c>
      <c r="E20" s="534">
        <f>'[4]расчет по услугам'!$BJ32</f>
        <v>0</v>
      </c>
      <c r="F20" s="535"/>
    </row>
    <row r="21" spans="1:6" ht="32.25" customHeight="1" outlineLevel="2">
      <c r="A21" s="526"/>
      <c r="B21" s="529"/>
      <c r="C21" s="179" t="str">
        <f>'[4]расчет по услугам'!$BE33</f>
        <v>Набор  для маркерной доски (маркеры, губка, спрей, магниты)</v>
      </c>
      <c r="D21" s="340" t="s">
        <v>52</v>
      </c>
      <c r="E21" s="534">
        <f>'[4]расчет по услугам'!$BJ33</f>
        <v>0</v>
      </c>
      <c r="F21" s="535"/>
    </row>
    <row r="22" spans="1:6" ht="15" customHeight="1" outlineLevel="2">
      <c r="A22" s="526"/>
      <c r="B22" s="529"/>
      <c r="C22" s="179" t="str">
        <f>'[4]расчет по услугам'!$BE34</f>
        <v>Архивная папка</v>
      </c>
      <c r="D22" s="340" t="s">
        <v>52</v>
      </c>
      <c r="E22" s="534">
        <f>'[4]расчет по услугам'!$BJ34</f>
        <v>0</v>
      </c>
      <c r="F22" s="535"/>
    </row>
    <row r="23" spans="1:6" ht="15" customHeight="1" outlineLevel="2">
      <c r="A23" s="526"/>
      <c r="B23" s="529"/>
      <c r="C23" s="179" t="str">
        <f>'[4]расчет по услугам'!$BE35</f>
        <v>Пластиковая папка</v>
      </c>
      <c r="D23" s="340" t="s">
        <v>52</v>
      </c>
      <c r="E23" s="534">
        <f>'[4]расчет по услугам'!$BJ35</f>
        <v>0</v>
      </c>
      <c r="F23" s="535"/>
    </row>
    <row r="24" spans="1:6" ht="15" customHeight="1" outlineLevel="2">
      <c r="A24" s="526"/>
      <c r="B24" s="529"/>
      <c r="C24" s="179" t="str">
        <f>'[4]расчет по услугам'!$BE36</f>
        <v>Скотч</v>
      </c>
      <c r="D24" s="340" t="s">
        <v>52</v>
      </c>
      <c r="E24" s="534">
        <f>'[4]расчет по услугам'!$BJ36</f>
        <v>0</v>
      </c>
      <c r="F24" s="535"/>
    </row>
    <row r="25" spans="1:6" ht="18" customHeight="1" outlineLevel="2">
      <c r="A25" s="526"/>
      <c r="B25" s="529"/>
      <c r="C25" s="179" t="str">
        <f>'[4]расчет по услугам'!$BE37</f>
        <v>Ножницы</v>
      </c>
      <c r="D25" s="340" t="s">
        <v>52</v>
      </c>
      <c r="E25" s="534">
        <f>'[4]расчет по услугам'!$BJ37</f>
        <v>0</v>
      </c>
      <c r="F25" s="535"/>
    </row>
    <row r="26" spans="1:6" ht="15" customHeight="1" outlineLevel="2">
      <c r="A26" s="526"/>
      <c r="B26" s="529"/>
      <c r="C26" s="179" t="str">
        <f>'[4]расчет по услугам'!$BE38</f>
        <v>Набор фломастеров</v>
      </c>
      <c r="D26" s="340" t="s">
        <v>52</v>
      </c>
      <c r="E26" s="534">
        <f>'[4]расчет по услугам'!$BJ38</f>
        <v>0</v>
      </c>
      <c r="F26" s="535"/>
    </row>
    <row r="27" spans="1:6" ht="15" customHeight="1" outlineLevel="2">
      <c r="A27" s="526"/>
      <c r="B27" s="529"/>
      <c r="C27" s="179" t="str">
        <f>'[4]расчет по услугам'!$BE39</f>
        <v>Набор файлов</v>
      </c>
      <c r="D27" s="340" t="s">
        <v>52</v>
      </c>
      <c r="E27" s="534">
        <f>'[4]расчет по услугам'!$BJ39</f>
        <v>0</v>
      </c>
      <c r="F27" s="535"/>
    </row>
    <row r="28" spans="1:6" ht="15" customHeight="1" outlineLevel="2">
      <c r="A28" s="526"/>
      <c r="B28" s="529"/>
      <c r="C28" s="179" t="str">
        <f>'[4]расчет по услугам'!$BE40</f>
        <v>Клей канцелярский</v>
      </c>
      <c r="D28" s="340" t="s">
        <v>52</v>
      </c>
      <c r="E28" s="534">
        <f>'[4]расчет по услугам'!$BJ40</f>
        <v>0</v>
      </c>
      <c r="F28" s="535"/>
    </row>
    <row r="29" spans="1:6" ht="15" customHeight="1" outlineLevel="2">
      <c r="A29" s="526"/>
      <c r="B29" s="529"/>
      <c r="C29" s="179" t="str">
        <f>'[4]расчет по услугам'!$BE41</f>
        <v>Материалы для занятий</v>
      </c>
      <c r="D29" s="340" t="s">
        <v>52</v>
      </c>
      <c r="E29" s="534">
        <f>'[4]расчет по услугам'!$BJ41</f>
        <v>0</v>
      </c>
      <c r="F29" s="535"/>
    </row>
    <row r="30" spans="1:6" ht="18" customHeight="1" outlineLevel="2">
      <c r="A30" s="526"/>
      <c r="B30" s="529"/>
      <c r="C30" s="179" t="str">
        <f>'[4]расчет по услугам'!$BE42</f>
        <v>картридж</v>
      </c>
      <c r="D30" s="340" t="s">
        <v>52</v>
      </c>
      <c r="E30" s="534">
        <f>'[4]расчет по услугам'!$BJ42</f>
        <v>0</v>
      </c>
      <c r="F30" s="535"/>
    </row>
    <row r="31" spans="1:6" ht="15" customHeight="1" outlineLevel="2">
      <c r="A31" s="526"/>
      <c r="B31" s="529"/>
      <c r="C31" s="179" t="str">
        <f>'[4]расчет по услугам'!$BE43</f>
        <v>тонер</v>
      </c>
      <c r="D31" s="340" t="s">
        <v>52</v>
      </c>
      <c r="E31" s="534">
        <f>'[4]расчет по услугам'!$BJ43</f>
        <v>0</v>
      </c>
      <c r="F31" s="535"/>
    </row>
    <row r="32" spans="1:6" ht="15" customHeight="1" outlineLevel="2">
      <c r="A32" s="526"/>
      <c r="B32" s="529"/>
      <c r="C32" s="179" t="str">
        <f>'[4]расчет по услугам'!$BE44</f>
        <v>Материалы для уроков ОБЖ</v>
      </c>
      <c r="D32" s="340" t="s">
        <v>52</v>
      </c>
      <c r="E32" s="534">
        <f>'[4]расчет по услугам'!$BJ44</f>
        <v>0</v>
      </c>
      <c r="F32" s="535"/>
    </row>
    <row r="33" spans="1:6" ht="15" customHeight="1" outlineLevel="2">
      <c r="A33" s="526"/>
      <c r="B33" s="529"/>
      <c r="C33" s="179" t="str">
        <f>'[4]расчет по услугам'!$BE45</f>
        <v>Доска маркерная</v>
      </c>
      <c r="D33" s="340" t="s">
        <v>52</v>
      </c>
      <c r="E33" s="534">
        <f>'[4]расчет по услугам'!$BJ45</f>
        <v>0</v>
      </c>
      <c r="F33" s="535"/>
    </row>
    <row r="34" spans="1:6" ht="17.25" customHeight="1" outlineLevel="2">
      <c r="A34" s="526"/>
      <c r="B34" s="529"/>
      <c r="C34" s="179" t="str">
        <f>'[4]расчет по услугам'!$BE46</f>
        <v>Мел</v>
      </c>
      <c r="D34" s="340" t="s">
        <v>52</v>
      </c>
      <c r="E34" s="534">
        <f>'[4]расчет по услугам'!$BJ46</f>
        <v>0</v>
      </c>
      <c r="F34" s="535"/>
    </row>
    <row r="35" spans="1:6" ht="33.75" customHeight="1">
      <c r="A35" s="526"/>
      <c r="B35" s="529"/>
      <c r="C35" s="520" t="s">
        <v>53</v>
      </c>
      <c r="D35" s="521"/>
      <c r="E35" s="521"/>
      <c r="F35" s="521"/>
    </row>
    <row r="36" spans="1:6" ht="26.25" customHeight="1" outlineLevel="2">
      <c r="A36" s="526"/>
      <c r="B36" s="529"/>
      <c r="C36" s="189" t="str">
        <f>'[4]расчет по услугам'!$BE58</f>
        <v>медосмотр педработников</v>
      </c>
      <c r="D36" s="341" t="s">
        <v>85</v>
      </c>
      <c r="E36" s="536">
        <f>'[4]расчет по услугам'!$BJ58</f>
        <v>0</v>
      </c>
      <c r="F36" s="537"/>
    </row>
    <row r="37" spans="1:6" ht="30" customHeight="1" outlineLevel="2">
      <c r="A37" s="526"/>
      <c r="B37" s="529"/>
      <c r="C37" s="189" t="str">
        <f>'[4]расчет по услугам'!$BE59</f>
        <v>ремонт и обслуживание оргтехники</v>
      </c>
      <c r="D37" s="341" t="s">
        <v>85</v>
      </c>
      <c r="E37" s="536">
        <f>'[4]расчет по услугам'!$BJ59</f>
        <v>0</v>
      </c>
      <c r="F37" s="537"/>
    </row>
    <row r="38" spans="1:6" ht="30" customHeight="1" outlineLevel="2">
      <c r="A38" s="526"/>
      <c r="B38" s="529"/>
      <c r="C38" s="189" t="str">
        <f>'[4]расчет по услугам'!$BE60</f>
        <v>Интернет (компьютерный класс)</v>
      </c>
      <c r="D38" s="223" t="s">
        <v>85</v>
      </c>
      <c r="E38" s="536">
        <f>'[4]расчет по услугам'!$BJ60</f>
        <v>0</v>
      </c>
      <c r="F38" s="537"/>
    </row>
    <row r="39" spans="1:6" ht="41.25" customHeight="1" outlineLevel="2">
      <c r="A39" s="526"/>
      <c r="B39" s="529"/>
      <c r="C39" s="189" t="str">
        <f>'[4]расчет по услугам'!$BE61</f>
        <v>командировочные расходы педработников</v>
      </c>
      <c r="D39" s="341" t="s">
        <v>85</v>
      </c>
      <c r="E39" s="536">
        <f>'[4]расчет по услугам'!$BJ61</f>
        <v>0</v>
      </c>
      <c r="F39" s="537"/>
    </row>
    <row r="40" spans="1:6" ht="15" customHeight="1" outlineLevel="2">
      <c r="A40" s="526"/>
      <c r="B40" s="529"/>
      <c r="C40" s="189" t="str">
        <f>'[4]расчет по услугам'!$BE62</f>
        <v>Питание участников мероприятий (олимпиады, конкурсы)</v>
      </c>
      <c r="D40" s="341" t="s">
        <v>85</v>
      </c>
      <c r="E40" s="536">
        <f>'[4]расчет по услугам'!$BJ62</f>
        <v>0</v>
      </c>
      <c r="F40" s="537"/>
    </row>
    <row r="41" spans="1:6" ht="15" customHeight="1" outlineLevel="2">
      <c r="A41" s="526"/>
      <c r="B41" s="529"/>
      <c r="C41" s="189" t="str">
        <f>'[4]расчет по услугам'!$BE63</f>
        <v>Участие воспитанников в различных мероприятиях за пределами района (проезд, проживание, питание)</v>
      </c>
      <c r="D41" s="341" t="s">
        <v>85</v>
      </c>
      <c r="E41" s="536">
        <f>'[4]расчет по услугам'!$BJ63</f>
        <v>0</v>
      </c>
      <c r="F41" s="537"/>
    </row>
    <row r="42" spans="1:6" ht="15" customHeight="1" outlineLevel="2">
      <c r="A42" s="526"/>
      <c r="B42" s="529"/>
      <c r="C42" s="189" t="str">
        <f>'[4]расчет по услугам'!$BE64</f>
        <v>Награждение участников мероприятий</v>
      </c>
      <c r="D42" s="341" t="s">
        <v>85</v>
      </c>
      <c r="E42" s="536">
        <f>'[4]расчет по услугам'!$BJ64</f>
        <v>0</v>
      </c>
      <c r="F42" s="537"/>
    </row>
    <row r="43" spans="1:6" ht="15" customHeight="1">
      <c r="A43" s="526"/>
      <c r="B43" s="529"/>
      <c r="C43" s="542" t="s">
        <v>60</v>
      </c>
      <c r="D43" s="543"/>
      <c r="E43" s="543"/>
      <c r="F43" s="543"/>
    </row>
    <row r="44" spans="1:6" ht="15.75" customHeight="1">
      <c r="A44" s="526"/>
      <c r="B44" s="529"/>
      <c r="C44" s="182" t="str">
        <f>'[4]расчет по услугам'!$BE70</f>
        <v>Электроэнергия 1</v>
      </c>
      <c r="D44" s="195" t="s">
        <v>110</v>
      </c>
      <c r="E44" s="538">
        <f>'[4]расчет по услугам'!$BJ70</f>
        <v>0</v>
      </c>
      <c r="F44" s="539"/>
    </row>
    <row r="45" spans="1:6" ht="15.75" customHeight="1">
      <c r="A45" s="526"/>
      <c r="B45" s="529"/>
      <c r="C45" s="182" t="str">
        <f>'[4]расчет по услугам'!$BE71</f>
        <v>Теплоэнергия</v>
      </c>
      <c r="D45" s="195" t="s">
        <v>63</v>
      </c>
      <c r="E45" s="538">
        <f>'[4]расчет по услугам'!$BJ71</f>
        <v>0</v>
      </c>
      <c r="F45" s="539"/>
    </row>
    <row r="46" spans="1:6" ht="15.75" customHeight="1">
      <c r="A46" s="526"/>
      <c r="B46" s="529"/>
      <c r="C46" s="182" t="str">
        <f>'[4]расчет по услугам'!$BE72</f>
        <v>Водоснабжение</v>
      </c>
      <c r="D46" s="195" t="s">
        <v>111</v>
      </c>
      <c r="E46" s="538">
        <f>'[4]расчет по услугам'!$BJ72</f>
        <v>0</v>
      </c>
      <c r="F46" s="539"/>
    </row>
    <row r="47" spans="1:6" ht="16.5" customHeight="1">
      <c r="A47" s="526"/>
      <c r="B47" s="529"/>
      <c r="C47" s="182" t="str">
        <f>'[4]расчет по услугам'!$BE73</f>
        <v>ТКО</v>
      </c>
      <c r="D47" s="195" t="s">
        <v>111</v>
      </c>
      <c r="E47" s="538">
        <f>'[4]расчет по услугам'!$BJ73</f>
        <v>0</v>
      </c>
      <c r="F47" s="539"/>
    </row>
    <row r="48" spans="1:6" ht="15.75" customHeight="1">
      <c r="A48" s="526"/>
      <c r="B48" s="529"/>
      <c r="C48" s="540"/>
      <c r="D48" s="541"/>
      <c r="E48" s="541"/>
      <c r="F48" s="541"/>
    </row>
    <row r="49" spans="1:6" ht="36" customHeight="1">
      <c r="A49" s="526"/>
      <c r="B49" s="529"/>
      <c r="C49" s="520" t="s">
        <v>112</v>
      </c>
      <c r="D49" s="521"/>
      <c r="E49" s="521"/>
      <c r="F49" s="521"/>
    </row>
    <row r="50" spans="1:6" ht="60" customHeight="1">
      <c r="A50" s="526"/>
      <c r="B50" s="529"/>
      <c r="C50" s="179" t="str">
        <f>'[4]расчет по услугам'!$BE77</f>
        <v>Техническое обслуживание и регламентно-профилактический ремонт систем охранно-пожарной сигнализации</v>
      </c>
      <c r="D50" s="223" t="s">
        <v>85</v>
      </c>
      <c r="E50" s="457">
        <f>'[4]расчет по услугам'!$BJ77</f>
        <v>2.0746887966804979E-3</v>
      </c>
      <c r="F50" s="458"/>
    </row>
    <row r="51" spans="1:6" ht="17.25" customHeight="1">
      <c r="A51" s="526"/>
      <c r="B51" s="529"/>
      <c r="C51" s="179" t="str">
        <f>'[4]расчет по услугам'!$BE78</f>
        <v>Проведение текущего ремонта</v>
      </c>
      <c r="D51" s="223" t="s">
        <v>85</v>
      </c>
      <c r="E51" s="457">
        <f>'[4]расчет по услугам'!$BJ78</f>
        <v>2.0746887966804979E-3</v>
      </c>
      <c r="F51" s="458"/>
    </row>
    <row r="52" spans="1:6" ht="18.75" customHeight="1">
      <c r="A52" s="526"/>
      <c r="B52" s="529"/>
      <c r="C52" s="179" t="str">
        <f>'[4]расчет по услугам'!$BE79</f>
        <v>Поверка тепловодосчетчиков</v>
      </c>
      <c r="D52" s="223" t="s">
        <v>85</v>
      </c>
      <c r="E52" s="457">
        <f>'[4]расчет по услугам'!$BJ79</f>
        <v>2.0746887966804979E-3</v>
      </c>
      <c r="F52" s="458"/>
    </row>
    <row r="53" spans="1:6" ht="48" customHeight="1">
      <c r="A53" s="526"/>
      <c r="B53" s="529"/>
      <c r="C53" s="179" t="str">
        <f>'[4]расчет по услугам'!$BE80</f>
        <v>Годовое техобслуживание узлов учета тепло-водоснабжения (ООО Теплоучет)</v>
      </c>
      <c r="D53" s="223" t="s">
        <v>85</v>
      </c>
      <c r="E53" s="457">
        <f>'[4]расчет по услугам'!$BJ80</f>
        <v>2.0746887966804979E-3</v>
      </c>
      <c r="F53" s="458"/>
    </row>
    <row r="54" spans="1:6" ht="18.75" customHeight="1">
      <c r="A54" s="526"/>
      <c r="B54" s="529"/>
      <c r="C54" s="179" t="str">
        <f>'[4]расчет по услугам'!$BE81</f>
        <v>Обслуживание тревожной кнопки</v>
      </c>
      <c r="D54" s="223" t="s">
        <v>85</v>
      </c>
      <c r="E54" s="457">
        <f>'[4]расчет по услугам'!$BJ81</f>
        <v>2.0746887966804979E-3</v>
      </c>
      <c r="F54" s="458"/>
    </row>
    <row r="55" spans="1:6" ht="18.75" customHeight="1">
      <c r="A55" s="526"/>
      <c r="B55" s="529"/>
      <c r="C55" s="179" t="str">
        <f>'[4]расчет по услугам'!$BE82</f>
        <v>Уборка территории от снега</v>
      </c>
      <c r="D55" s="223" t="s">
        <v>85</v>
      </c>
      <c r="E55" s="457">
        <f>'[4]расчет по услугам'!$BJ82</f>
        <v>2.0746887966804979E-3</v>
      </c>
      <c r="F55" s="458"/>
    </row>
    <row r="56" spans="1:6" ht="17.25" customHeight="1">
      <c r="A56" s="526"/>
      <c r="B56" s="529"/>
      <c r="C56" s="179" t="str">
        <f>'[4]расчет по услугам'!$BE83</f>
        <v>Вывоз ТБО</v>
      </c>
      <c r="D56" s="223" t="s">
        <v>85</v>
      </c>
      <c r="E56" s="457">
        <f>'[4]расчет по услугам'!$BJ83</f>
        <v>2.0746887966804979E-3</v>
      </c>
      <c r="F56" s="458"/>
    </row>
    <row r="57" spans="1:6" ht="15.75" customHeight="1">
      <c r="A57" s="526"/>
      <c r="B57" s="529"/>
      <c r="C57" s="179" t="str">
        <f>'[4]расчет по услугам'!$BE84</f>
        <v>Дератизация и дезинфекция</v>
      </c>
      <c r="D57" s="341" t="s">
        <v>85</v>
      </c>
      <c r="E57" s="457">
        <f>'[4]расчет по услугам'!$BJ84</f>
        <v>2.0746887966804979E-3</v>
      </c>
      <c r="F57" s="458"/>
    </row>
    <row r="58" spans="1:6" ht="78.75" customHeight="1">
      <c r="A58" s="526"/>
      <c r="B58" s="529"/>
      <c r="C58" s="179" t="str">
        <f>'[4]расчет по услугам'!$BE85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58" s="341" t="s">
        <v>85</v>
      </c>
      <c r="E58" s="457">
        <f>'[4]расчет по услугам'!$BJ85</f>
        <v>2.0746887966804979E-3</v>
      </c>
      <c r="F58" s="458"/>
    </row>
    <row r="59" spans="1:6" ht="33" customHeight="1">
      <c r="A59" s="526"/>
      <c r="B59" s="529"/>
      <c r="C59" s="179" t="str">
        <f>'[4]расчет по услугам'!$BE86</f>
        <v>Обслуживание охранной сигнализации</v>
      </c>
      <c r="D59" s="341" t="s">
        <v>85</v>
      </c>
      <c r="E59" s="457">
        <f>'[4]расчет по услугам'!$BJ86</f>
        <v>2.0746887966804979E-3</v>
      </c>
      <c r="F59" s="458"/>
    </row>
    <row r="60" spans="1:6" ht="15" customHeight="1">
      <c r="A60" s="526"/>
      <c r="B60" s="529"/>
      <c r="C60" s="517" t="s">
        <v>68</v>
      </c>
      <c r="D60" s="518"/>
      <c r="E60" s="518"/>
      <c r="F60" s="518"/>
    </row>
    <row r="61" spans="1:6" ht="15" customHeight="1">
      <c r="A61" s="526"/>
      <c r="B61" s="529"/>
      <c r="C61" s="200"/>
      <c r="D61" s="200"/>
      <c r="E61" s="200"/>
      <c r="F61" s="202"/>
    </row>
    <row r="62" spans="1:6" s="45" customFormat="1" ht="17.25" customHeight="1">
      <c r="A62" s="526"/>
      <c r="B62" s="529"/>
      <c r="C62" s="520" t="s">
        <v>69</v>
      </c>
      <c r="D62" s="521"/>
      <c r="E62" s="521"/>
      <c r="F62" s="521"/>
    </row>
    <row r="63" spans="1:6" ht="21" customHeight="1">
      <c r="A63" s="526"/>
      <c r="B63" s="529"/>
      <c r="C63" s="179" t="str">
        <f>'[4]расчет по услугам'!$BE94</f>
        <v>Абонентская связь</v>
      </c>
      <c r="D63" s="223" t="s">
        <v>85</v>
      </c>
      <c r="E63" s="457">
        <f>'[4]расчет по услугам'!$BJ94</f>
        <v>0</v>
      </c>
      <c r="F63" s="458"/>
    </row>
    <row r="64" spans="1:6" ht="18" customHeight="1">
      <c r="A64" s="526"/>
      <c r="B64" s="529"/>
      <c r="C64" s="179">
        <f>'[4]расчет по услугам'!$BE95</f>
        <v>0</v>
      </c>
      <c r="D64" s="341" t="s">
        <v>85</v>
      </c>
      <c r="E64" s="457">
        <f>'[4]расчет по услугам'!$BJ95</f>
        <v>0</v>
      </c>
      <c r="F64" s="458"/>
    </row>
    <row r="65" spans="1:6" ht="17.25" customHeight="1">
      <c r="A65" s="526"/>
      <c r="B65" s="529"/>
      <c r="C65" s="179">
        <f>'[4]расчет по услугам'!$BE96</f>
        <v>0</v>
      </c>
      <c r="D65" s="223" t="s">
        <v>85</v>
      </c>
      <c r="E65" s="457">
        <f>'[4]расчет по услугам'!$BJ96</f>
        <v>0</v>
      </c>
      <c r="F65" s="458"/>
    </row>
    <row r="66" spans="1:6" ht="18.75" customHeight="1">
      <c r="A66" s="526"/>
      <c r="B66" s="529"/>
      <c r="C66" s="179" t="str">
        <f>'[4]расчет по услугам'!$BE97</f>
        <v>Иные услуги связи</v>
      </c>
      <c r="D66" s="223" t="s">
        <v>85</v>
      </c>
      <c r="E66" s="457">
        <f>'[4]расчет по услугам'!$BJ97</f>
        <v>0</v>
      </c>
      <c r="F66" s="458"/>
    </row>
    <row r="67" spans="1:6" s="45" customFormat="1" ht="24" customHeight="1">
      <c r="A67" s="526"/>
      <c r="B67" s="529"/>
      <c r="C67" s="520" t="s">
        <v>72</v>
      </c>
      <c r="D67" s="521"/>
      <c r="E67" s="521"/>
      <c r="F67" s="521"/>
    </row>
    <row r="68" spans="1:6" s="45" customFormat="1" ht="39" customHeight="1">
      <c r="A68" s="526"/>
      <c r="B68" s="529"/>
      <c r="C68" s="633" t="str">
        <f>'[4]расчет по услугам'!$BE100</f>
        <v>Оплата грузовых перевозок по доставке грузов</v>
      </c>
      <c r="D68" s="633" t="str">
        <f>'[4]расчет по услугам'!$BF100</f>
        <v>количество разовых услуг, ед.</v>
      </c>
      <c r="E68" s="630">
        <f>'[4]расчет по услугам'!$BJ100</f>
        <v>6.8807339449541288E-3</v>
      </c>
      <c r="F68" s="631"/>
    </row>
    <row r="69" spans="1:6" s="45" customFormat="1" ht="48.75" customHeight="1">
      <c r="A69" s="526"/>
      <c r="B69" s="529"/>
      <c r="C69" s="633" t="str">
        <f>'[4]расчет по услугам'!$BE101</f>
        <v>прочие транспортные расходы (сдача отчетов, доставка документоов)</v>
      </c>
      <c r="D69" s="633" t="str">
        <f>'[4]расчет по услугам'!$BF101</f>
        <v>сумма в год</v>
      </c>
      <c r="E69" s="630">
        <f>'[4]расчет по услугам'!$BJ101</f>
        <v>2.2935779816513763E-3</v>
      </c>
      <c r="F69" s="631"/>
    </row>
    <row r="70" spans="1:6" s="45" customFormat="1" ht="31.5" customHeight="1">
      <c r="A70" s="526"/>
      <c r="B70" s="529"/>
      <c r="C70" s="633" t="str">
        <f>'[4]расчет по услугам'!$BE102</f>
        <v>Обеспечение доставки учащихся для проведения ЕГЭ</v>
      </c>
      <c r="D70" s="633" t="str">
        <f>'[4]расчет по услугам'!$BF102</f>
        <v>сумма в год</v>
      </c>
      <c r="E70" s="630">
        <f>'[4]расчет по услугам'!$BJ102</f>
        <v>0</v>
      </c>
      <c r="F70" s="631"/>
    </row>
    <row r="71" spans="1:6" ht="15.75" customHeight="1">
      <c r="A71" s="526"/>
      <c r="B71" s="529"/>
      <c r="C71" s="515"/>
      <c r="D71" s="516"/>
      <c r="E71" s="516"/>
      <c r="F71" s="516"/>
    </row>
    <row r="72" spans="1:6" ht="34.5" customHeight="1">
      <c r="A72" s="526"/>
      <c r="B72" s="529"/>
      <c r="C72" s="544" t="s">
        <v>75</v>
      </c>
      <c r="D72" s="545"/>
      <c r="E72" s="545"/>
      <c r="F72" s="545"/>
    </row>
    <row r="73" spans="1:6" ht="19.5" customHeight="1">
      <c r="A73" s="526"/>
      <c r="B73" s="529"/>
      <c r="C73" s="207" t="str">
        <f>'[4]расчет по услугам'!$BE105</f>
        <v>Директор</v>
      </c>
      <c r="D73" s="208" t="s">
        <v>83</v>
      </c>
      <c r="E73" s="457">
        <f>'[4]расчет по услугам'!$BJ105</f>
        <v>2.05761316872428E-3</v>
      </c>
      <c r="F73" s="458"/>
    </row>
    <row r="74" spans="1:6" ht="19.5" customHeight="1">
      <c r="A74" s="526"/>
      <c r="B74" s="529"/>
      <c r="C74" s="207" t="str">
        <f>'[4]расчет по услугам'!$BE106</f>
        <v>Зам.директора</v>
      </c>
      <c r="D74" s="208" t="s">
        <v>83</v>
      </c>
      <c r="E74" s="457">
        <f>'[4]расчет по услугам'!$BJ106</f>
        <v>7.2016460905349796E-3</v>
      </c>
      <c r="F74" s="458"/>
    </row>
    <row r="75" spans="1:6" ht="15.75" customHeight="1">
      <c r="A75" s="526"/>
      <c r="B75" s="529"/>
      <c r="C75" s="207" t="str">
        <f>'[4]расчет по услугам'!$BE107</f>
        <v>Секретарь учебной части</v>
      </c>
      <c r="D75" s="208" t="s">
        <v>83</v>
      </c>
      <c r="E75" s="457">
        <f>'[4]расчет по услугам'!$BJ107</f>
        <v>2.05761316872428E-3</v>
      </c>
      <c r="F75" s="458"/>
    </row>
    <row r="76" spans="1:6" ht="18.75" customHeight="1">
      <c r="A76" s="526"/>
      <c r="B76" s="529"/>
      <c r="C76" s="207" t="str">
        <f>'[4]расчет по услугам'!$BE108</f>
        <v>Лаборант</v>
      </c>
      <c r="D76" s="208" t="s">
        <v>83</v>
      </c>
      <c r="E76" s="457">
        <f>'[4]расчет по услугам'!$BJ108</f>
        <v>0</v>
      </c>
      <c r="F76" s="458"/>
    </row>
    <row r="77" spans="1:6" ht="20.25" customHeight="1">
      <c r="A77" s="526"/>
      <c r="B77" s="529"/>
      <c r="C77" s="207" t="str">
        <f>'[4]расчет по услугам'!$BE109</f>
        <v>Заведующий библиотекой</v>
      </c>
      <c r="D77" s="208" t="s">
        <v>83</v>
      </c>
      <c r="E77" s="457">
        <f>'[4]расчет по услугам'!$BJ109</f>
        <v>0</v>
      </c>
      <c r="F77" s="458"/>
    </row>
    <row r="78" spans="1:6" ht="34.5" customHeight="1">
      <c r="A78" s="526"/>
      <c r="B78" s="529"/>
      <c r="C78" s="207" t="str">
        <f>'[4]расчет по услугам'!$BE110</f>
        <v>Рабочий по обслуживанию и ремонту зданий</v>
      </c>
      <c r="D78" s="208" t="s">
        <v>83</v>
      </c>
      <c r="E78" s="457">
        <f>'[4]расчет по услугам'!$BJ110</f>
        <v>0</v>
      </c>
      <c r="F78" s="458"/>
    </row>
    <row r="79" spans="1:6" ht="21.75" customHeight="1">
      <c r="A79" s="526"/>
      <c r="B79" s="529"/>
      <c r="C79" s="207" t="str">
        <f>'[4]расчет по услугам'!$BE111</f>
        <v>Техник-программист</v>
      </c>
      <c r="D79" s="208" t="s">
        <v>83</v>
      </c>
      <c r="E79" s="457">
        <f>'[4]расчет по услугам'!$BJ111</f>
        <v>0</v>
      </c>
      <c r="F79" s="458"/>
    </row>
    <row r="80" spans="1:6" s="6" customFormat="1" ht="21.75" customHeight="1">
      <c r="A80" s="526"/>
      <c r="B80" s="529"/>
      <c r="C80" s="207" t="str">
        <f>'[4]расчет по услугам'!$BE112</f>
        <v>Сторож</v>
      </c>
      <c r="D80" s="208" t="s">
        <v>83</v>
      </c>
      <c r="E80" s="457">
        <f>'[4]расчет по услугам'!$BJ112</f>
        <v>0</v>
      </c>
      <c r="F80" s="458"/>
    </row>
    <row r="81" spans="1:6" s="6" customFormat="1" ht="15" customHeight="1">
      <c r="A81" s="526"/>
      <c r="B81" s="529"/>
      <c r="C81" s="207" t="str">
        <f>'[4]расчет по услугам'!$BE113</f>
        <v>Дворник</v>
      </c>
      <c r="D81" s="208" t="s">
        <v>83</v>
      </c>
      <c r="E81" s="457">
        <f>'[4]расчет по услугам'!$BJ113</f>
        <v>0</v>
      </c>
      <c r="F81" s="458"/>
    </row>
    <row r="82" spans="1:6" s="6" customFormat="1" ht="19.5" customHeight="1">
      <c r="A82" s="526"/>
      <c r="B82" s="529"/>
      <c r="C82" s="207" t="str">
        <f>'[4]расчет по услугам'!$BE114</f>
        <v>Вахтер</v>
      </c>
      <c r="D82" s="208" t="s">
        <v>83</v>
      </c>
      <c r="E82" s="457">
        <f>'[4]расчет по услугам'!$BJ114</f>
        <v>0</v>
      </c>
      <c r="F82" s="458"/>
    </row>
    <row r="83" spans="1:6" ht="20.25" customHeight="1">
      <c r="A83" s="526"/>
      <c r="B83" s="529"/>
      <c r="C83" s="207" t="str">
        <f>'[4]расчет по услугам'!$BE115</f>
        <v>Уборщик</v>
      </c>
      <c r="D83" s="208" t="s">
        <v>83</v>
      </c>
      <c r="E83" s="457">
        <f>'[4]расчет по услугам'!$BJ115</f>
        <v>0</v>
      </c>
      <c r="F83" s="458"/>
    </row>
    <row r="84" spans="1:6" s="45" customFormat="1" ht="15" customHeight="1">
      <c r="A84" s="526"/>
      <c r="B84" s="529"/>
      <c r="C84" s="520" t="s">
        <v>77</v>
      </c>
      <c r="D84" s="521"/>
      <c r="E84" s="521"/>
      <c r="F84" s="521"/>
    </row>
    <row r="85" spans="1:6" ht="16.5" customHeight="1">
      <c r="A85" s="526"/>
      <c r="B85" s="529"/>
      <c r="C85" s="179" t="str">
        <f>'[4]расчет по услугам'!$BE119</f>
        <v>Медикаменты</v>
      </c>
      <c r="D85" s="223" t="s">
        <v>85</v>
      </c>
      <c r="E85" s="457">
        <f>'[4]расчет по услугам'!$BJ119</f>
        <v>0</v>
      </c>
      <c r="F85" s="458"/>
    </row>
    <row r="86" spans="1:6" ht="17.25" customHeight="1">
      <c r="A86" s="526"/>
      <c r="B86" s="529"/>
      <c r="C86" s="179" t="str">
        <f>'[4]расчет по услугам'!$BE120</f>
        <v>Услуги Семис</v>
      </c>
      <c r="D86" s="223" t="s">
        <v>85</v>
      </c>
      <c r="E86" s="457">
        <f>'[4]расчет по услугам'!$BJ120</f>
        <v>0</v>
      </c>
      <c r="F86" s="458"/>
    </row>
    <row r="87" spans="1:6" ht="30" customHeight="1">
      <c r="A87" s="526"/>
      <c r="B87" s="529"/>
      <c r="C87" s="179" t="str">
        <f>'[4]расчет по услугам'!$BE121</f>
        <v>командировочные расходы административного персонала</v>
      </c>
      <c r="D87" s="223" t="s">
        <v>85</v>
      </c>
      <c r="E87" s="457">
        <f>'[4]расчет по услугам'!$BJ121</f>
        <v>0</v>
      </c>
      <c r="F87" s="458"/>
    </row>
    <row r="88" spans="1:6" ht="30" customHeight="1">
      <c r="A88" s="526"/>
      <c r="B88" s="529"/>
      <c r="C88" s="179" t="str">
        <f>'[4]расчет по услугам'!$BE122</f>
        <v>Испытание диэлектрических бот и перчаток</v>
      </c>
      <c r="D88" s="223" t="s">
        <v>85</v>
      </c>
      <c r="E88" s="457">
        <f>'[4]расчет по услугам'!$BJ122</f>
        <v>0</v>
      </c>
      <c r="F88" s="458"/>
    </row>
    <row r="89" spans="1:6" ht="18.75" customHeight="1">
      <c r="A89" s="526"/>
      <c r="B89" s="529"/>
      <c r="C89" s="179" t="str">
        <f>'[4]расчет по услугам'!$BE123</f>
        <v>Демеркуризация отработанных ламп</v>
      </c>
      <c r="D89" s="223" t="s">
        <v>85</v>
      </c>
      <c r="E89" s="457">
        <f>'[4]расчет по услугам'!$BJ123</f>
        <v>0</v>
      </c>
      <c r="F89" s="458"/>
    </row>
    <row r="90" spans="1:6" ht="18.75" customHeight="1">
      <c r="A90" s="526"/>
      <c r="B90" s="529"/>
      <c r="C90" s="179" t="str">
        <f>'[4]расчет по услугам'!$BE124</f>
        <v>Аттестация условий оабочих мест</v>
      </c>
      <c r="D90" s="223" t="s">
        <v>85</v>
      </c>
      <c r="E90" s="457">
        <f>'[4]расчет по услугам'!$BJ124</f>
        <v>0</v>
      </c>
      <c r="F90" s="458"/>
    </row>
    <row r="91" spans="1:6" ht="17.25" customHeight="1">
      <c r="A91" s="526"/>
      <c r="B91" s="529"/>
      <c r="C91" s="179" t="str">
        <f>'[4]расчет по услугам'!$BE125</f>
        <v>Инструментальный контроль качества</v>
      </c>
      <c r="D91" s="223" t="s">
        <v>85</v>
      </c>
      <c r="E91" s="457">
        <f>'[4]расчет по услугам'!$BJ125</f>
        <v>0</v>
      </c>
      <c r="F91" s="458"/>
    </row>
    <row r="92" spans="1:6" ht="16.5" customHeight="1">
      <c r="A92" s="526"/>
      <c r="B92" s="529"/>
      <c r="C92" s="179" t="str">
        <f>'[4]расчет по услугам'!$BE126</f>
        <v>Замена технического паспорта</v>
      </c>
      <c r="D92" s="223" t="s">
        <v>85</v>
      </c>
      <c r="E92" s="457">
        <f>'[4]расчет по услугам'!$BJ126</f>
        <v>0</v>
      </c>
      <c r="F92" s="458"/>
    </row>
    <row r="93" spans="1:6" ht="30" customHeight="1">
      <c r="A93" s="526"/>
      <c r="B93" s="529"/>
      <c r="C93" s="179" t="str">
        <f>'[4]расчет по услугам'!$BE127</f>
        <v>Экспертиза огнезащитной обработки строительных конструкций и текстильных материалов</v>
      </c>
      <c r="D93" s="223" t="s">
        <v>85</v>
      </c>
      <c r="E93" s="457">
        <f>'[4]расчет по услугам'!$BJ127</f>
        <v>0</v>
      </c>
      <c r="F93" s="458"/>
    </row>
    <row r="94" spans="1:6" ht="16.5" customHeight="1">
      <c r="A94" s="526"/>
      <c r="B94" s="529"/>
      <c r="C94" s="179" t="str">
        <f>'[4]расчет по услугам'!$BE128</f>
        <v>Налоги, госпошлина</v>
      </c>
      <c r="D94" s="223" t="s">
        <v>85</v>
      </c>
      <c r="E94" s="457">
        <f>'[4]расчет по услугам'!$BJ128</f>
        <v>0</v>
      </c>
      <c r="F94" s="458"/>
    </row>
    <row r="95" spans="1:6" ht="17.25" customHeight="1">
      <c r="A95" s="526"/>
      <c r="B95" s="529"/>
      <c r="C95" s="179" t="str">
        <f>'[4]расчет по услугам'!$BE129</f>
        <v>пособие по уходу за ребенком до 3-х лет</v>
      </c>
      <c r="D95" s="223" t="s">
        <v>85</v>
      </c>
      <c r="E95" s="457">
        <f>'[4]расчет по услугам'!$BJ129</f>
        <v>0</v>
      </c>
      <c r="F95" s="458"/>
    </row>
    <row r="96" spans="1:6" ht="30" customHeight="1">
      <c r="A96" s="526"/>
      <c r="B96" s="529"/>
      <c r="C96" s="179" t="str">
        <f>'[4]расчет по услугам'!$BE130</f>
        <v>Медосмотр административного персонала</v>
      </c>
      <c r="D96" s="223" t="s">
        <v>85</v>
      </c>
      <c r="E96" s="457">
        <f>'[4]расчет по услугам'!$BJ130</f>
        <v>0</v>
      </c>
      <c r="F96" s="458"/>
    </row>
    <row r="97" spans="1:6" ht="15" customHeight="1">
      <c r="A97" s="526"/>
      <c r="B97" s="529"/>
      <c r="C97" s="179" t="str">
        <f>'[4]расчет по услугам'!$BE131</f>
        <v>Прочие услуги</v>
      </c>
      <c r="D97" s="180" t="s">
        <v>85</v>
      </c>
      <c r="E97" s="457">
        <f>'[4]расчет по услугам'!$BJ131</f>
        <v>0</v>
      </c>
      <c r="F97" s="458"/>
    </row>
    <row r="98" spans="1:6" ht="34.5" customHeight="1">
      <c r="A98" s="526"/>
      <c r="B98" s="529"/>
      <c r="C98" s="179" t="str">
        <f>'[4]расчет по услугам'!$BE132</f>
        <v>Хоз.товары (дезинфицирующие, моющие средства)</v>
      </c>
      <c r="D98" s="180" t="s">
        <v>85</v>
      </c>
      <c r="E98" s="457">
        <f>'[4]расчет по услугам'!$BJ132</f>
        <v>0</v>
      </c>
      <c r="F98" s="458"/>
    </row>
    <row r="99" spans="1:6" ht="19.5" customHeight="1">
      <c r="A99" s="526"/>
      <c r="B99" s="529"/>
      <c r="C99" s="179" t="str">
        <f>'[4]расчет по услугам'!$BE133</f>
        <v>ГСМ</v>
      </c>
      <c r="D99" s="180"/>
      <c r="E99" s="457">
        <f>'[4]расчет по услугам'!$BJ133</f>
        <v>0</v>
      </c>
      <c r="F99" s="458"/>
    </row>
    <row r="100" spans="1:6" ht="30" customHeight="1">
      <c r="A100" s="526"/>
      <c r="B100" s="529"/>
      <c r="C100" s="179" t="str">
        <f>'[4]расчет по услугам'!$BE134</f>
        <v>Мягкий инвентарь  (постельное, подушки)</v>
      </c>
      <c r="D100" s="180"/>
      <c r="E100" s="457">
        <f>'[4]расчет по услугам'!$BJ134</f>
        <v>0</v>
      </c>
      <c r="F100" s="458"/>
    </row>
    <row r="101" spans="1:6" ht="18.75" customHeight="1">
      <c r="A101" s="526"/>
      <c r="B101" s="529"/>
      <c r="C101" s="179" t="str">
        <f>'[4]расчет по услугам'!$BE135</f>
        <v>Медосмотр обслуживающего персонала</v>
      </c>
      <c r="D101" s="180" t="s">
        <v>85</v>
      </c>
      <c r="E101" s="457">
        <f>'[4]расчет по услугам'!$BJ135</f>
        <v>0</v>
      </c>
      <c r="F101" s="458"/>
    </row>
    <row r="102" spans="1:6" ht="30" customHeight="1">
      <c r="A102" s="526"/>
      <c r="B102" s="529"/>
      <c r="C102" s="179" t="str">
        <f>'[4]расчет по услугам'!$BE136</f>
        <v>Обучение электро-теплотехнического персонала</v>
      </c>
      <c r="D102" s="180" t="s">
        <v>85</v>
      </c>
      <c r="E102" s="457">
        <f>'[4]расчет по услугам'!$BJ136</f>
        <v>0</v>
      </c>
      <c r="F102" s="458"/>
    </row>
    <row r="103" spans="1:6" ht="30" customHeight="1">
      <c r="A103" s="526"/>
      <c r="B103" s="529"/>
      <c r="C103" s="179" t="str">
        <f>'[4]расчет по услугам'!$BE137</f>
        <v>Услуги Центра гигины и эпидемиологии</v>
      </c>
      <c r="D103" s="180" t="s">
        <v>85</v>
      </c>
      <c r="E103" s="457">
        <f>'[4]расчет по услугам'!$BJ137</f>
        <v>0</v>
      </c>
      <c r="F103" s="458"/>
    </row>
    <row r="104" spans="1:6" s="38" customFormat="1" ht="15.75" customHeight="1">
      <c r="A104" s="526"/>
      <c r="B104" s="529"/>
      <c r="C104" s="179" t="str">
        <f>'[4]расчет по услугам'!$BE138</f>
        <v>Строительные материалы</v>
      </c>
      <c r="D104" s="180" t="s">
        <v>85</v>
      </c>
      <c r="E104" s="457">
        <f>'[4]расчет по услугам'!$BJ138</f>
        <v>0</v>
      </c>
      <c r="F104" s="458"/>
    </row>
    <row r="105" spans="1:6" s="38" customFormat="1" ht="31.5" customHeight="1">
      <c r="A105" s="526"/>
      <c r="B105" s="529"/>
      <c r="C105" s="179" t="str">
        <f>'[4]расчет по услугам'!$BE139</f>
        <v>Проведение испытаний устройст заземления и изоляции электросетей</v>
      </c>
      <c r="D105" s="180" t="s">
        <v>85</v>
      </c>
      <c r="E105" s="457">
        <f>'[4]расчет по услугам'!$BJ139</f>
        <v>0</v>
      </c>
      <c r="F105" s="458"/>
    </row>
    <row r="106" spans="1:6" s="38" customFormat="1" ht="30" customHeight="1">
      <c r="A106" s="526"/>
      <c r="B106" s="529"/>
      <c r="C106" s="179" t="str">
        <f>'[4]расчет по услугам'!$BE140</f>
        <v>Обслуживание системы наружного видеонаблюдения</v>
      </c>
      <c r="D106" s="180" t="s">
        <v>85</v>
      </c>
      <c r="E106" s="457">
        <f>'[4]расчет по услугам'!$BJ140</f>
        <v>0</v>
      </c>
      <c r="F106" s="458"/>
    </row>
    <row r="107" spans="1:6" ht="15" customHeight="1">
      <c r="A107" s="526"/>
      <c r="B107" s="529"/>
      <c r="C107" s="179" t="str">
        <f>'[4]расчет по услугам'!$BE141</f>
        <v>Прочие материальные запасы</v>
      </c>
      <c r="D107" s="180" t="s">
        <v>85</v>
      </c>
      <c r="E107" s="457">
        <f>'[4]расчет по услугам'!$BJ141</f>
        <v>0</v>
      </c>
      <c r="F107" s="458"/>
    </row>
    <row r="108" spans="1:6" ht="15" customHeight="1">
      <c r="A108" s="526"/>
      <c r="B108" s="529"/>
      <c r="C108" s="179" t="str">
        <f>'[4]расчет по услугам'!$BE142</f>
        <v>Организация питания воспитанников</v>
      </c>
      <c r="D108" s="180" t="s">
        <v>85</v>
      </c>
      <c r="E108" s="457">
        <f>'[4]расчет по услугам'!$BJ142</f>
        <v>2.0746887966804979E-3</v>
      </c>
      <c r="F108" s="458"/>
    </row>
    <row r="109" spans="1:6" ht="15" customHeight="1">
      <c r="A109" s="527"/>
      <c r="B109" s="530"/>
      <c r="C109" s="179">
        <f>'[4]расчет по услугам'!$BE143</f>
        <v>0</v>
      </c>
      <c r="D109" s="180" t="s">
        <v>85</v>
      </c>
      <c r="E109" s="457">
        <f>'[4]расчет по услугам'!$BJ143</f>
        <v>0</v>
      </c>
      <c r="F109" s="458"/>
    </row>
  </sheetData>
  <mergeCells count="110">
    <mergeCell ref="E106:F106"/>
    <mergeCell ref="E107:F107"/>
    <mergeCell ref="E108:F108"/>
    <mergeCell ref="E109:F109"/>
    <mergeCell ref="E100:F100"/>
    <mergeCell ref="E101:F101"/>
    <mergeCell ref="E102:F102"/>
    <mergeCell ref="E103:F103"/>
    <mergeCell ref="E104:F104"/>
    <mergeCell ref="E105:F105"/>
    <mergeCell ref="E94:F94"/>
    <mergeCell ref="E95:F95"/>
    <mergeCell ref="E96:F96"/>
    <mergeCell ref="E97:F97"/>
    <mergeCell ref="E98:F98"/>
    <mergeCell ref="E99:F99"/>
    <mergeCell ref="E88:F88"/>
    <mergeCell ref="E89:F89"/>
    <mergeCell ref="E90:F90"/>
    <mergeCell ref="E91:F91"/>
    <mergeCell ref="E92:F92"/>
    <mergeCell ref="E93:F93"/>
    <mergeCell ref="C84:F84"/>
    <mergeCell ref="E85:F85"/>
    <mergeCell ref="E86:F86"/>
    <mergeCell ref="E87:F87"/>
    <mergeCell ref="E82:F82"/>
    <mergeCell ref="E83:F83"/>
    <mergeCell ref="E76:F76"/>
    <mergeCell ref="E77:F77"/>
    <mergeCell ref="E78:F78"/>
    <mergeCell ref="E79:F79"/>
    <mergeCell ref="E80:F80"/>
    <mergeCell ref="E81:F81"/>
    <mergeCell ref="C72:F72"/>
    <mergeCell ref="E73:F73"/>
    <mergeCell ref="E74:F74"/>
    <mergeCell ref="E75:F75"/>
    <mergeCell ref="C67:F67"/>
    <mergeCell ref="C71:F71"/>
    <mergeCell ref="E63:F63"/>
    <mergeCell ref="E64:F64"/>
    <mergeCell ref="E65:F65"/>
    <mergeCell ref="E66:F66"/>
    <mergeCell ref="E68:F68"/>
    <mergeCell ref="E69:F69"/>
    <mergeCell ref="E70:F70"/>
    <mergeCell ref="C62:F62"/>
    <mergeCell ref="C60:F60"/>
    <mergeCell ref="E52:F52"/>
    <mergeCell ref="E53:F53"/>
    <mergeCell ref="E54:F54"/>
    <mergeCell ref="E55:F55"/>
    <mergeCell ref="E56:F56"/>
    <mergeCell ref="E57:F57"/>
    <mergeCell ref="C49:F49"/>
    <mergeCell ref="E50:F50"/>
    <mergeCell ref="E51:F51"/>
    <mergeCell ref="E44:F44"/>
    <mergeCell ref="E45:F45"/>
    <mergeCell ref="E46:F46"/>
    <mergeCell ref="E47:F47"/>
    <mergeCell ref="C48:F48"/>
    <mergeCell ref="C43:F43"/>
    <mergeCell ref="E41:F41"/>
    <mergeCell ref="E42:F42"/>
    <mergeCell ref="E58:F58"/>
    <mergeCell ref="E59:F59"/>
    <mergeCell ref="E38:F38"/>
    <mergeCell ref="E39:F39"/>
    <mergeCell ref="E40:F40"/>
    <mergeCell ref="E36:F36"/>
    <mergeCell ref="E37:F37"/>
    <mergeCell ref="C35:F35"/>
    <mergeCell ref="E33:F33"/>
    <mergeCell ref="E34:F34"/>
    <mergeCell ref="E31:F31"/>
    <mergeCell ref="E32:F32"/>
    <mergeCell ref="E29:F29"/>
    <mergeCell ref="E30:F30"/>
    <mergeCell ref="E27:F27"/>
    <mergeCell ref="E28:F28"/>
    <mergeCell ref="E25:F25"/>
    <mergeCell ref="E26:F26"/>
    <mergeCell ref="E24:F24"/>
    <mergeCell ref="E21:F21"/>
    <mergeCell ref="E22:F22"/>
    <mergeCell ref="E20:F20"/>
    <mergeCell ref="E16:F16"/>
    <mergeCell ref="E17:F17"/>
    <mergeCell ref="E18:F18"/>
    <mergeCell ref="E15:F15"/>
    <mergeCell ref="E23:F23"/>
    <mergeCell ref="E19:F19"/>
    <mergeCell ref="E9:F9"/>
    <mergeCell ref="E11:F11"/>
    <mergeCell ref="E12:F12"/>
    <mergeCell ref="E13:F13"/>
    <mergeCell ref="E6:F6"/>
    <mergeCell ref="E7:F7"/>
    <mergeCell ref="E8:F8"/>
    <mergeCell ref="E10:F10"/>
    <mergeCell ref="A3:A109"/>
    <mergeCell ref="B3:B109"/>
    <mergeCell ref="C3:F3"/>
    <mergeCell ref="E4:F4"/>
    <mergeCell ref="E1:F1"/>
    <mergeCell ref="E5:F5"/>
    <mergeCell ref="E2:F2"/>
    <mergeCell ref="C14:F14"/>
  </mergeCells>
  <pageMargins left="0.78740157480314965" right="0.59055118110236227" top="0.39370078740157483" bottom="0.39370078740157483" header="0.31496062992125984" footer="0.31496062992125984"/>
  <pageSetup paperSize="9" scale="63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BK108"/>
  <sheetViews>
    <sheetView view="pageBreakPreview" topLeftCell="A46" zoomScale="60" zoomScaleNormal="80" zoomScalePageLayoutView="85" workbookViewId="0">
      <selection activeCell="L80" sqref="L80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40" style="7" customWidth="1"/>
    <col min="4" max="4" width="21.85546875" style="7" customWidth="1"/>
    <col min="5" max="5" width="11.5703125" style="7" customWidth="1"/>
    <col min="6" max="6" width="7.85546875" style="7" customWidth="1"/>
    <col min="7" max="23" width="8.85546875" style="7" customWidth="1"/>
    <col min="24" max="16384" width="8.85546875" style="7"/>
  </cols>
  <sheetData>
    <row r="1" spans="1:6" ht="90" customHeight="1">
      <c r="A1" s="174" t="s">
        <v>38</v>
      </c>
      <c r="B1" s="174" t="s">
        <v>106</v>
      </c>
      <c r="C1" s="175" t="s">
        <v>40</v>
      </c>
      <c r="D1" s="175" t="s">
        <v>41</v>
      </c>
      <c r="E1" s="473" t="s">
        <v>44</v>
      </c>
      <c r="F1" s="473"/>
    </row>
    <row r="2" spans="1:6">
      <c r="A2" s="177">
        <v>1</v>
      </c>
      <c r="B2" s="177">
        <v>2</v>
      </c>
      <c r="C2" s="178">
        <v>3</v>
      </c>
      <c r="D2" s="178">
        <v>4</v>
      </c>
      <c r="E2" s="388">
        <v>5</v>
      </c>
      <c r="F2" s="388"/>
    </row>
    <row r="3" spans="1:6" ht="33.75" customHeight="1">
      <c r="A3" s="352" t="s">
        <v>139</v>
      </c>
      <c r="B3" s="472" t="s">
        <v>183</v>
      </c>
      <c r="C3" s="520" t="s">
        <v>90</v>
      </c>
      <c r="D3" s="521"/>
      <c r="E3" s="521"/>
      <c r="F3" s="521"/>
    </row>
    <row r="4" spans="1:6" ht="18.75" customHeight="1">
      <c r="A4" s="352"/>
      <c r="B4" s="472"/>
      <c r="C4" s="179" t="str">
        <f>'[4]расчет по услугам'!$BE12</f>
        <v>Учитель</v>
      </c>
      <c r="D4" s="340" t="s">
        <v>83</v>
      </c>
      <c r="E4" s="457">
        <f>'[4]расчет по услугам'!$BJ12</f>
        <v>211.80908256880733</v>
      </c>
      <c r="F4" s="458"/>
    </row>
    <row r="5" spans="1:6" ht="18" customHeight="1" outlineLevel="1">
      <c r="A5" s="352"/>
      <c r="B5" s="472"/>
      <c r="C5" s="179" t="str">
        <f>'[4]расчет по услугам'!$BE13</f>
        <v>Учитель-логопед</v>
      </c>
      <c r="D5" s="340" t="s">
        <v>83</v>
      </c>
      <c r="E5" s="457">
        <f>'[4]расчет по услугам'!$BJ13</f>
        <v>7.7601851851851835</v>
      </c>
      <c r="F5" s="458"/>
    </row>
    <row r="6" spans="1:6" ht="18" customHeight="1" outlineLevel="1">
      <c r="A6" s="352"/>
      <c r="B6" s="472"/>
      <c r="C6" s="179" t="str">
        <f>'[4]расчет по услугам'!$BE14</f>
        <v>Педагог-психолог</v>
      </c>
      <c r="D6" s="340" t="s">
        <v>83</v>
      </c>
      <c r="E6" s="457">
        <f>'[4]расчет по услугам'!$BJ14</f>
        <v>4.5648148148148149</v>
      </c>
      <c r="F6" s="458"/>
    </row>
    <row r="7" spans="1:6" ht="18" customHeight="1" outlineLevel="1">
      <c r="A7" s="352"/>
      <c r="B7" s="472"/>
      <c r="C7" s="179" t="str">
        <f>'[4]расчет по услугам'!$BE15</f>
        <v>Педагог-организатор</v>
      </c>
      <c r="D7" s="340" t="s">
        <v>83</v>
      </c>
      <c r="E7" s="457">
        <f>'[4]расчет по услугам'!$BJ15</f>
        <v>0</v>
      </c>
      <c r="F7" s="458"/>
    </row>
    <row r="8" spans="1:6" ht="19.5" customHeight="1" outlineLevel="1">
      <c r="A8" s="352"/>
      <c r="B8" s="472"/>
      <c r="C8" s="179" t="str">
        <f>'[4]расчет по услугам'!$BE16</f>
        <v>Педагог дополнительного образования</v>
      </c>
      <c r="D8" s="340" t="s">
        <v>83</v>
      </c>
      <c r="E8" s="457">
        <f>'[4]расчет по услугам'!$BJ16</f>
        <v>0</v>
      </c>
      <c r="F8" s="458"/>
    </row>
    <row r="9" spans="1:6" ht="16.5" customHeight="1" outlineLevel="1">
      <c r="A9" s="352"/>
      <c r="B9" s="472"/>
      <c r="C9" s="179" t="str">
        <f>'[4]расчет по услугам'!$BE17</f>
        <v>Социальный педагог</v>
      </c>
      <c r="D9" s="340" t="s">
        <v>83</v>
      </c>
      <c r="E9" s="457">
        <f>'[4]расчет по услугам'!$BJ17</f>
        <v>0</v>
      </c>
      <c r="F9" s="458"/>
    </row>
    <row r="10" spans="1:6" ht="33" customHeight="1" outlineLevel="1">
      <c r="A10" s="352"/>
      <c r="B10" s="472"/>
      <c r="C10" s="179" t="str">
        <f>'[4]расчет по услугам'!$BE18</f>
        <v>Преподаватель обеспечения жизнедеятельности</v>
      </c>
      <c r="D10" s="340" t="s">
        <v>83</v>
      </c>
      <c r="E10" s="457">
        <f>'[4]расчет по услугам'!$BJ18</f>
        <v>0</v>
      </c>
      <c r="F10" s="458"/>
    </row>
    <row r="11" spans="1:6" s="33" customFormat="1" ht="18.75" customHeight="1" outlineLevel="1">
      <c r="A11" s="352"/>
      <c r="B11" s="472"/>
      <c r="C11" s="179" t="str">
        <f>'[4]расчет по услугам'!$BE19</f>
        <v>Воспитатель группы продленного дня</v>
      </c>
      <c r="D11" s="340" t="s">
        <v>83</v>
      </c>
      <c r="E11" s="457">
        <f>'[4]расчет по услугам'!$BJ19</f>
        <v>0</v>
      </c>
      <c r="F11" s="458"/>
    </row>
    <row r="12" spans="1:6" s="6" customFormat="1" ht="20.25" customHeight="1" outlineLevel="1">
      <c r="A12" s="352"/>
      <c r="B12" s="472"/>
      <c r="C12" s="179" t="str">
        <f>'[4]расчет по услугам'!$BE20</f>
        <v>Тьютор</v>
      </c>
      <c r="D12" s="340" t="s">
        <v>83</v>
      </c>
      <c r="E12" s="457">
        <f>'[4]расчет по услугам'!$BJ20</f>
        <v>29.878787878787879</v>
      </c>
      <c r="F12" s="458"/>
    </row>
    <row r="13" spans="1:6" s="11" customFormat="1" ht="18" customHeight="1">
      <c r="A13" s="352"/>
      <c r="B13" s="472"/>
      <c r="C13" s="179" t="str">
        <f>'[4]расчет по услугам'!$BE21</f>
        <v>Учитель-дифектолог</v>
      </c>
      <c r="D13" s="340" t="s">
        <v>83</v>
      </c>
      <c r="E13" s="457">
        <f>'[4]расчет по услугам'!$BJ21</f>
        <v>29.878787878787879</v>
      </c>
      <c r="F13" s="458"/>
    </row>
    <row r="14" spans="1:6" ht="15" customHeight="1">
      <c r="A14" s="352"/>
      <c r="B14" s="472"/>
      <c r="C14" s="531" t="s">
        <v>109</v>
      </c>
      <c r="D14" s="532"/>
      <c r="E14" s="532"/>
      <c r="F14" s="533"/>
    </row>
    <row r="15" spans="1:6" ht="15" customHeight="1">
      <c r="A15" s="352"/>
      <c r="B15" s="472"/>
      <c r="C15" s="179" t="str">
        <f>'[4]расчет по услугам'!$BE27</f>
        <v>Классные журналы</v>
      </c>
      <c r="D15" s="340" t="s">
        <v>52</v>
      </c>
      <c r="E15" s="534">
        <f>'[4]расчет по услугам'!$BJ27</f>
        <v>0</v>
      </c>
      <c r="F15" s="535"/>
    </row>
    <row r="16" spans="1:6" ht="15" customHeight="1" outlineLevel="2">
      <c r="A16" s="352"/>
      <c r="B16" s="472"/>
      <c r="C16" s="179" t="str">
        <f>'[4]расчет по услугам'!$BE28</f>
        <v>Бумага для офисной техники</v>
      </c>
      <c r="D16" s="340" t="s">
        <v>52</v>
      </c>
      <c r="E16" s="534">
        <f>'[4]расчет по услугам'!$BJ28</f>
        <v>0</v>
      </c>
      <c r="F16" s="535"/>
    </row>
    <row r="17" spans="1:6" ht="18" customHeight="1" outlineLevel="2">
      <c r="A17" s="352"/>
      <c r="B17" s="472"/>
      <c r="C17" s="179" t="str">
        <f>'[4]расчет по услугам'!$BE29</f>
        <v>Канцелярский набор</v>
      </c>
      <c r="D17" s="340" t="s">
        <v>52</v>
      </c>
      <c r="E17" s="534">
        <f>'[4]расчет по услугам'!$BJ29</f>
        <v>0</v>
      </c>
      <c r="F17" s="535"/>
    </row>
    <row r="18" spans="1:6" ht="15" customHeight="1" outlineLevel="2">
      <c r="A18" s="352"/>
      <c r="B18" s="472"/>
      <c r="C18" s="179" t="str">
        <f>'[4]расчет по услугам'!$BE30</f>
        <v>Набор шариковых ручек</v>
      </c>
      <c r="D18" s="340" t="s">
        <v>52</v>
      </c>
      <c r="E18" s="534">
        <f>'[4]расчет по услугам'!$BJ30</f>
        <v>0</v>
      </c>
      <c r="F18" s="535"/>
    </row>
    <row r="19" spans="1:6" ht="15" customHeight="1" outlineLevel="2">
      <c r="A19" s="352"/>
      <c r="B19" s="472"/>
      <c r="C19" s="179" t="str">
        <f>'[4]расчет по услугам'!$BE31</f>
        <v>Набор гелевых ручек</v>
      </c>
      <c r="D19" s="340" t="s">
        <v>52</v>
      </c>
      <c r="E19" s="534">
        <f>'[4]расчет по услугам'!$BJ31</f>
        <v>0</v>
      </c>
      <c r="F19" s="535"/>
    </row>
    <row r="20" spans="1:6" ht="15" customHeight="1" outlineLevel="2">
      <c r="A20" s="352"/>
      <c r="B20" s="472"/>
      <c r="C20" s="179" t="str">
        <f>'[4]расчет по услугам'!$BE32</f>
        <v>Стержень для ручек</v>
      </c>
      <c r="D20" s="340" t="s">
        <v>52</v>
      </c>
      <c r="E20" s="534">
        <f>'[4]расчет по услугам'!$BJ32</f>
        <v>0</v>
      </c>
      <c r="F20" s="535"/>
    </row>
    <row r="21" spans="1:6" ht="33.75" customHeight="1" outlineLevel="2">
      <c r="A21" s="352"/>
      <c r="B21" s="472"/>
      <c r="C21" s="179" t="str">
        <f>'[4]расчет по услугам'!$BE33</f>
        <v>Набор  для маркерной доски (маркеры, губка, спрей, магниты)</v>
      </c>
      <c r="D21" s="340" t="s">
        <v>52</v>
      </c>
      <c r="E21" s="534">
        <f>'[4]расчет по услугам'!$BJ33</f>
        <v>0</v>
      </c>
      <c r="F21" s="535"/>
    </row>
    <row r="22" spans="1:6" ht="17.25" customHeight="1" outlineLevel="2">
      <c r="A22" s="352"/>
      <c r="B22" s="472"/>
      <c r="C22" s="179" t="str">
        <f>'[4]расчет по услугам'!$BE34</f>
        <v>Архивная папка</v>
      </c>
      <c r="D22" s="340" t="s">
        <v>52</v>
      </c>
      <c r="E22" s="534">
        <f>'[4]расчет по услугам'!$BJ34</f>
        <v>0</v>
      </c>
      <c r="F22" s="535"/>
    </row>
    <row r="23" spans="1:6" ht="15" customHeight="1" outlineLevel="2">
      <c r="A23" s="352"/>
      <c r="B23" s="472"/>
      <c r="C23" s="179" t="str">
        <f>'[4]расчет по услугам'!$BE35</f>
        <v>Пластиковая папка</v>
      </c>
      <c r="D23" s="340" t="s">
        <v>52</v>
      </c>
      <c r="E23" s="534">
        <f>'[4]расчет по услугам'!$BJ35</f>
        <v>0</v>
      </c>
      <c r="F23" s="535"/>
    </row>
    <row r="24" spans="1:6" ht="15" customHeight="1" outlineLevel="2">
      <c r="A24" s="352"/>
      <c r="B24" s="472"/>
      <c r="C24" s="179" t="str">
        <f>'[4]расчет по услугам'!$BE36</f>
        <v>Скотч</v>
      </c>
      <c r="D24" s="340" t="s">
        <v>52</v>
      </c>
      <c r="E24" s="534">
        <f>'[4]расчет по услугам'!$BJ36</f>
        <v>0</v>
      </c>
      <c r="F24" s="535"/>
    </row>
    <row r="25" spans="1:6" ht="15" customHeight="1" outlineLevel="2">
      <c r="A25" s="352"/>
      <c r="B25" s="472"/>
      <c r="C25" s="179" t="str">
        <f>'[4]расчет по услугам'!$BE37</f>
        <v>Ножницы</v>
      </c>
      <c r="D25" s="340" t="s">
        <v>52</v>
      </c>
      <c r="E25" s="534">
        <f>'[4]расчет по услугам'!$BJ37</f>
        <v>0</v>
      </c>
      <c r="F25" s="535"/>
    </row>
    <row r="26" spans="1:6" ht="18" customHeight="1" outlineLevel="2">
      <c r="A26" s="352"/>
      <c r="B26" s="472"/>
      <c r="C26" s="179" t="str">
        <f>'[4]расчет по услугам'!$BE38</f>
        <v>Набор фломастеров</v>
      </c>
      <c r="D26" s="340" t="s">
        <v>52</v>
      </c>
      <c r="E26" s="534">
        <f>'[4]расчет по услугам'!$BJ38</f>
        <v>0</v>
      </c>
      <c r="F26" s="535"/>
    </row>
    <row r="27" spans="1:6" ht="15" customHeight="1" outlineLevel="2">
      <c r="A27" s="352"/>
      <c r="B27" s="472"/>
      <c r="C27" s="179" t="str">
        <f>'[4]расчет по услугам'!$BE39</f>
        <v>Набор файлов</v>
      </c>
      <c r="D27" s="340" t="s">
        <v>52</v>
      </c>
      <c r="E27" s="534">
        <f>'[4]расчет по услугам'!$BJ39</f>
        <v>0</v>
      </c>
      <c r="F27" s="535"/>
    </row>
    <row r="28" spans="1:6" ht="15" customHeight="1" outlineLevel="2">
      <c r="A28" s="352"/>
      <c r="B28" s="472"/>
      <c r="C28" s="179" t="str">
        <f>'[4]расчет по услугам'!$BE40</f>
        <v>Клей канцелярский</v>
      </c>
      <c r="D28" s="340" t="s">
        <v>52</v>
      </c>
      <c r="E28" s="534">
        <f>'[4]расчет по услугам'!$BJ40</f>
        <v>0</v>
      </c>
      <c r="F28" s="535"/>
    </row>
    <row r="29" spans="1:6" ht="15" customHeight="1" outlineLevel="2">
      <c r="A29" s="352"/>
      <c r="B29" s="472"/>
      <c r="C29" s="179" t="str">
        <f>'[4]расчет по услугам'!$BE41</f>
        <v>Материалы для занятий</v>
      </c>
      <c r="D29" s="340" t="s">
        <v>52</v>
      </c>
      <c r="E29" s="534">
        <f>'[4]расчет по услугам'!$BJ41</f>
        <v>0</v>
      </c>
      <c r="F29" s="535"/>
    </row>
    <row r="30" spans="1:6" ht="15" customHeight="1" outlineLevel="2">
      <c r="A30" s="352"/>
      <c r="B30" s="472"/>
      <c r="C30" s="179" t="str">
        <f>'[4]расчет по услугам'!$BE42</f>
        <v>картридж</v>
      </c>
      <c r="D30" s="340" t="s">
        <v>52</v>
      </c>
      <c r="E30" s="534">
        <f>'[4]расчет по услугам'!$BJ42</f>
        <v>0</v>
      </c>
      <c r="F30" s="535"/>
    </row>
    <row r="31" spans="1:6" ht="18.75" customHeight="1" outlineLevel="2">
      <c r="A31" s="352"/>
      <c r="B31" s="472"/>
      <c r="C31" s="179" t="str">
        <f>'[4]расчет по услугам'!$BE43</f>
        <v>тонер</v>
      </c>
      <c r="D31" s="340" t="s">
        <v>52</v>
      </c>
      <c r="E31" s="534">
        <f>'[4]расчет по услугам'!$BJ43</f>
        <v>0</v>
      </c>
      <c r="F31" s="535"/>
    </row>
    <row r="32" spans="1:6" ht="15" customHeight="1" outlineLevel="2">
      <c r="A32" s="352"/>
      <c r="B32" s="472"/>
      <c r="C32" s="179" t="str">
        <f>'[4]расчет по услугам'!$BE44</f>
        <v>Материалы для уроков ОБЖ</v>
      </c>
      <c r="D32" s="340" t="s">
        <v>52</v>
      </c>
      <c r="E32" s="534">
        <f>'[4]расчет по услугам'!$BJ44</f>
        <v>0</v>
      </c>
      <c r="F32" s="535"/>
    </row>
    <row r="33" spans="1:6" ht="15" customHeight="1" outlineLevel="2">
      <c r="A33" s="352"/>
      <c r="B33" s="472"/>
      <c r="C33" s="179" t="str">
        <f>'[4]расчет по услугам'!$BE45</f>
        <v>Доска маркерная</v>
      </c>
      <c r="D33" s="340" t="s">
        <v>52</v>
      </c>
      <c r="E33" s="534">
        <f>'[4]расчет по услугам'!$BJ45</f>
        <v>0</v>
      </c>
      <c r="F33" s="535"/>
    </row>
    <row r="34" spans="1:6" ht="15" customHeight="1" outlineLevel="2">
      <c r="A34" s="352"/>
      <c r="B34" s="472"/>
      <c r="C34" s="179" t="str">
        <f>'[4]расчет по услугам'!$BE46</f>
        <v>Мел</v>
      </c>
      <c r="D34" s="340" t="s">
        <v>52</v>
      </c>
      <c r="E34" s="534">
        <f>'[4]расчет по услугам'!$BJ46</f>
        <v>0</v>
      </c>
      <c r="F34" s="535"/>
    </row>
    <row r="35" spans="1:6" ht="30" customHeight="1" outlineLevel="2">
      <c r="A35" s="352"/>
      <c r="B35" s="472"/>
      <c r="C35" s="520" t="s">
        <v>53</v>
      </c>
      <c r="D35" s="521"/>
      <c r="E35" s="521"/>
      <c r="F35" s="521"/>
    </row>
    <row r="36" spans="1:6" ht="15" customHeight="1" outlineLevel="2">
      <c r="A36" s="352"/>
      <c r="B36" s="472"/>
      <c r="C36" s="189" t="str">
        <f>'[4]расчет по услугам'!$BE58</f>
        <v>медосмотр педработников</v>
      </c>
      <c r="D36" s="341" t="s">
        <v>85</v>
      </c>
      <c r="E36" s="536">
        <f>'[4]расчет по услугам'!$BJ58</f>
        <v>0</v>
      </c>
      <c r="F36" s="537"/>
    </row>
    <row r="37" spans="1:6" ht="15" customHeight="1" outlineLevel="2">
      <c r="A37" s="352"/>
      <c r="B37" s="472"/>
      <c r="C37" s="189" t="str">
        <f>'[4]расчет по услугам'!$BE59</f>
        <v>ремонт и обслуживание оргтехники</v>
      </c>
      <c r="D37" s="341" t="s">
        <v>85</v>
      </c>
      <c r="E37" s="536">
        <f>'[4]расчет по услугам'!$BJ59</f>
        <v>0</v>
      </c>
      <c r="F37" s="537"/>
    </row>
    <row r="38" spans="1:6" ht="15" customHeight="1" outlineLevel="2">
      <c r="A38" s="352"/>
      <c r="B38" s="472"/>
      <c r="C38" s="189" t="str">
        <f>'[4]расчет по услугам'!$BE60</f>
        <v>Интернет (компьютерный класс)</v>
      </c>
      <c r="D38" s="341" t="s">
        <v>85</v>
      </c>
      <c r="E38" s="536">
        <f>'[4]расчет по услугам'!$BJ60</f>
        <v>0</v>
      </c>
      <c r="F38" s="537"/>
    </row>
    <row r="39" spans="1:6" ht="31.5" customHeight="1" outlineLevel="2">
      <c r="A39" s="352"/>
      <c r="B39" s="472"/>
      <c r="C39" s="189" t="str">
        <f>'[4]расчет по услугам'!$BE61</f>
        <v>командировочные расходы педработников</v>
      </c>
      <c r="D39" s="341" t="s">
        <v>85</v>
      </c>
      <c r="E39" s="536">
        <f>'[4]расчет по услугам'!$BJ61</f>
        <v>0</v>
      </c>
      <c r="F39" s="537"/>
    </row>
    <row r="40" spans="1:6" ht="15" customHeight="1" outlineLevel="2">
      <c r="A40" s="352"/>
      <c r="B40" s="472"/>
      <c r="C40" s="189" t="str">
        <f>'[4]расчет по услугам'!$BE62</f>
        <v>Питание участников мероприятий (олимпиады, конкурсы)</v>
      </c>
      <c r="D40" s="341" t="s">
        <v>85</v>
      </c>
      <c r="E40" s="536">
        <f>'[4]расчет по услугам'!$BJ62</f>
        <v>0</v>
      </c>
      <c r="F40" s="537"/>
    </row>
    <row r="41" spans="1:6" ht="29.25" customHeight="1" outlineLevel="2">
      <c r="A41" s="352"/>
      <c r="B41" s="472"/>
      <c r="C41" s="189" t="str">
        <f>'[4]расчет по услугам'!$BE63</f>
        <v>Участие воспитанников в различных мероприятиях за пределами района (проезд, проживание, питание)</v>
      </c>
      <c r="D41" s="341" t="s">
        <v>85</v>
      </c>
      <c r="E41" s="536">
        <f>'[4]расчет по услугам'!$BJ63</f>
        <v>0</v>
      </c>
      <c r="F41" s="537"/>
    </row>
    <row r="42" spans="1:6" ht="15" customHeight="1" outlineLevel="2">
      <c r="A42" s="352"/>
      <c r="B42" s="472"/>
      <c r="C42" s="189" t="str">
        <f>'[4]расчет по услугам'!$BE64</f>
        <v>Награждение участников мероприятий</v>
      </c>
      <c r="D42" s="341" t="s">
        <v>85</v>
      </c>
      <c r="E42" s="536">
        <f>'[4]расчет по услугам'!$BJ64</f>
        <v>0</v>
      </c>
      <c r="F42" s="537"/>
    </row>
    <row r="43" spans="1:6" s="6" customFormat="1" ht="15.75" customHeight="1" outlineLevel="2">
      <c r="A43" s="352"/>
      <c r="B43" s="472"/>
      <c r="C43" s="542" t="s">
        <v>60</v>
      </c>
      <c r="D43" s="543"/>
      <c r="E43" s="543"/>
      <c r="F43" s="543"/>
    </row>
    <row r="44" spans="1:6" ht="18.75" customHeight="1">
      <c r="A44" s="352"/>
      <c r="B44" s="472"/>
      <c r="C44" s="182" t="str">
        <f>'[4]расчет по услугам'!$BE70</f>
        <v>Электроэнергия 1</v>
      </c>
      <c r="D44" s="195" t="s">
        <v>110</v>
      </c>
      <c r="E44" s="538">
        <f>'[4]расчет по услугам'!$BJ70</f>
        <v>0</v>
      </c>
      <c r="F44" s="539"/>
    </row>
    <row r="45" spans="1:6" ht="17.25" customHeight="1" outlineLevel="2">
      <c r="A45" s="352"/>
      <c r="B45" s="472"/>
      <c r="C45" s="182" t="str">
        <f>'[4]расчет по услугам'!$BE71</f>
        <v>Теплоэнергия</v>
      </c>
      <c r="D45" s="195" t="s">
        <v>63</v>
      </c>
      <c r="E45" s="538">
        <f>'[4]расчет по услугам'!$BJ71</f>
        <v>0</v>
      </c>
      <c r="F45" s="539"/>
    </row>
    <row r="46" spans="1:6" ht="17.25" customHeight="1" outlineLevel="2">
      <c r="A46" s="352"/>
      <c r="B46" s="472"/>
      <c r="C46" s="182" t="str">
        <f>'[4]расчет по услугам'!$BE72</f>
        <v>Водоснабжение</v>
      </c>
      <c r="D46" s="195" t="s">
        <v>111</v>
      </c>
      <c r="E46" s="538">
        <f>'[4]расчет по услугам'!$BJ72</f>
        <v>0</v>
      </c>
      <c r="F46" s="539"/>
    </row>
    <row r="47" spans="1:6" ht="15" customHeight="1" outlineLevel="2">
      <c r="A47" s="352"/>
      <c r="B47" s="472"/>
      <c r="C47" s="182" t="str">
        <f>'[4]расчет по услугам'!$BE73</f>
        <v>ТКО</v>
      </c>
      <c r="D47" s="195" t="s">
        <v>111</v>
      </c>
      <c r="E47" s="538">
        <f>'[4]расчет по услугам'!$BJ73</f>
        <v>0</v>
      </c>
      <c r="F47" s="539"/>
    </row>
    <row r="48" spans="1:6" ht="17.25" customHeight="1" outlineLevel="2">
      <c r="A48" s="352"/>
      <c r="B48" s="472"/>
      <c r="C48" s="540"/>
      <c r="D48" s="541"/>
      <c r="E48" s="541"/>
      <c r="F48" s="541"/>
    </row>
    <row r="49" spans="1:6" ht="15" customHeight="1" outlineLevel="2">
      <c r="A49" s="352"/>
      <c r="B49" s="472"/>
      <c r="C49" s="520" t="s">
        <v>112</v>
      </c>
      <c r="D49" s="521"/>
      <c r="E49" s="521"/>
      <c r="F49" s="521"/>
    </row>
    <row r="50" spans="1:6" ht="45" customHeight="1" outlineLevel="2">
      <c r="A50" s="352"/>
      <c r="B50" s="472"/>
      <c r="C50" s="179" t="str">
        <f>'[4]расчет по услугам'!$BE77</f>
        <v>Техническое обслуживание и регламентно-профилактический ремонт систем охранно-пожарной сигнализации</v>
      </c>
      <c r="D50" s="341" t="s">
        <v>85</v>
      </c>
      <c r="E50" s="457">
        <f>'[4]расчет по услугам'!$BJ77</f>
        <v>2.0746887966804979E-3</v>
      </c>
      <c r="F50" s="458"/>
    </row>
    <row r="51" spans="1:6" ht="15" customHeight="1" outlineLevel="2">
      <c r="A51" s="352"/>
      <c r="B51" s="472"/>
      <c r="C51" s="179" t="str">
        <f>'[4]расчет по услугам'!$BE78</f>
        <v>Проведение текущего ремонта</v>
      </c>
      <c r="D51" s="341" t="s">
        <v>85</v>
      </c>
      <c r="E51" s="457">
        <f>'[4]расчет по услугам'!$BJ78</f>
        <v>2.0746887966804979E-3</v>
      </c>
      <c r="F51" s="458"/>
    </row>
    <row r="52" spans="1:6" ht="15" customHeight="1" outlineLevel="2">
      <c r="A52" s="352"/>
      <c r="B52" s="472"/>
      <c r="C52" s="179" t="str">
        <f>'[4]расчет по услугам'!$BE79</f>
        <v>Поверка тепловодосчетчиков</v>
      </c>
      <c r="D52" s="341" t="s">
        <v>85</v>
      </c>
      <c r="E52" s="457">
        <f>'[4]расчет по услугам'!$BJ79</f>
        <v>2.0746887966804979E-3</v>
      </c>
      <c r="F52" s="458"/>
    </row>
    <row r="53" spans="1:6" ht="28.5" customHeight="1" outlineLevel="2">
      <c r="A53" s="352"/>
      <c r="B53" s="472"/>
      <c r="C53" s="179" t="str">
        <f>'[4]расчет по услугам'!$BE80</f>
        <v>Годовое техобслуживание узлов учета тепло-водоснабжения (ООО Теплоучет)</v>
      </c>
      <c r="D53" s="341" t="s">
        <v>85</v>
      </c>
      <c r="E53" s="457">
        <f>'[4]расчет по услугам'!$BJ80</f>
        <v>2.0746887966804979E-3</v>
      </c>
      <c r="F53" s="458"/>
    </row>
    <row r="54" spans="1:6" ht="15" customHeight="1" outlineLevel="2">
      <c r="A54" s="352"/>
      <c r="B54" s="472"/>
      <c r="C54" s="179" t="str">
        <f>'[4]расчет по услугам'!$BE81</f>
        <v>Обслуживание тревожной кнопки</v>
      </c>
      <c r="D54" s="341" t="s">
        <v>85</v>
      </c>
      <c r="E54" s="457">
        <f>'[4]расчет по услугам'!$BJ81</f>
        <v>2.0746887966804979E-3</v>
      </c>
      <c r="F54" s="458"/>
    </row>
    <row r="55" spans="1:6" ht="15" customHeight="1" outlineLevel="2">
      <c r="A55" s="352"/>
      <c r="B55" s="472"/>
      <c r="C55" s="179" t="str">
        <f>'[4]расчет по услугам'!$BE82</f>
        <v>Уборка территории от снега</v>
      </c>
      <c r="D55" s="341" t="s">
        <v>85</v>
      </c>
      <c r="E55" s="457">
        <f>'[4]расчет по услугам'!$BJ82</f>
        <v>2.0746887966804979E-3</v>
      </c>
      <c r="F55" s="458"/>
    </row>
    <row r="56" spans="1:6" ht="15" customHeight="1" outlineLevel="2">
      <c r="A56" s="352"/>
      <c r="B56" s="472"/>
      <c r="C56" s="179" t="str">
        <f>'[4]расчет по услугам'!$BE83</f>
        <v>Вывоз ТБО</v>
      </c>
      <c r="D56" s="341" t="s">
        <v>85</v>
      </c>
      <c r="E56" s="457">
        <f>'[4]расчет по услугам'!$BJ83</f>
        <v>2.0746887966804979E-3</v>
      </c>
      <c r="F56" s="458"/>
    </row>
    <row r="57" spans="1:6" ht="15" customHeight="1" outlineLevel="2">
      <c r="A57" s="352"/>
      <c r="B57" s="472"/>
      <c r="C57" s="179" t="str">
        <f>'[4]расчет по услугам'!$BE84</f>
        <v>Дератизация и дезинфекция</v>
      </c>
      <c r="D57" s="341" t="s">
        <v>85</v>
      </c>
      <c r="E57" s="457">
        <f>'[4]расчет по услугам'!$BJ84</f>
        <v>2.0746887966804979E-3</v>
      </c>
      <c r="F57" s="458"/>
    </row>
    <row r="58" spans="1:6" ht="15" customHeight="1" outlineLevel="2">
      <c r="A58" s="352"/>
      <c r="B58" s="472"/>
      <c r="C58" s="179" t="str">
        <f>'[4]расчет по услугам'!$BE85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58" s="341" t="s">
        <v>85</v>
      </c>
      <c r="E58" s="457">
        <f>'[4]расчет по услугам'!$BJ85</f>
        <v>2.0746887966804979E-3</v>
      </c>
      <c r="F58" s="458"/>
    </row>
    <row r="59" spans="1:6" ht="15.75" customHeight="1">
      <c r="A59" s="352"/>
      <c r="B59" s="472"/>
      <c r="C59" s="179" t="str">
        <f>'[4]расчет по услугам'!$BE86</f>
        <v>Обслуживание охранной сигнализации</v>
      </c>
      <c r="D59" s="341" t="s">
        <v>85</v>
      </c>
      <c r="E59" s="457">
        <f>'[4]расчет по услугам'!$BJ86</f>
        <v>2.0746887966804979E-3</v>
      </c>
      <c r="F59" s="458"/>
    </row>
    <row r="60" spans="1:6" ht="15" customHeight="1">
      <c r="A60" s="352"/>
      <c r="B60" s="472"/>
      <c r="C60" s="517" t="s">
        <v>68</v>
      </c>
      <c r="D60" s="518"/>
      <c r="E60" s="518"/>
      <c r="F60" s="518"/>
    </row>
    <row r="61" spans="1:6" ht="15.75" customHeight="1">
      <c r="A61" s="352"/>
      <c r="B61" s="472"/>
      <c r="C61" s="200"/>
      <c r="D61" s="200"/>
      <c r="E61" s="200"/>
      <c r="F61" s="343"/>
    </row>
    <row r="62" spans="1:6" ht="15.75" customHeight="1">
      <c r="A62" s="352"/>
      <c r="B62" s="472"/>
      <c r="C62" s="520" t="s">
        <v>69</v>
      </c>
      <c r="D62" s="521"/>
      <c r="E62" s="521"/>
      <c r="F62" s="521"/>
    </row>
    <row r="63" spans="1:6" ht="15.75" customHeight="1">
      <c r="A63" s="352"/>
      <c r="B63" s="472"/>
      <c r="C63" s="179" t="str">
        <f>'[4]расчет по услугам'!$BE94</f>
        <v>Абонентская связь</v>
      </c>
      <c r="D63" s="341" t="s">
        <v>85</v>
      </c>
      <c r="E63" s="457">
        <f>'[4]расчет по услугам'!$BJ94</f>
        <v>0</v>
      </c>
      <c r="F63" s="458"/>
    </row>
    <row r="64" spans="1:6" ht="16.5" customHeight="1">
      <c r="A64" s="352"/>
      <c r="B64" s="472"/>
      <c r="C64" s="179">
        <f>'[4]расчет по услугам'!$BE95</f>
        <v>0</v>
      </c>
      <c r="D64" s="341" t="s">
        <v>85</v>
      </c>
      <c r="E64" s="457">
        <f>'[4]расчет по услугам'!$BJ95</f>
        <v>0</v>
      </c>
      <c r="F64" s="458"/>
    </row>
    <row r="65" spans="1:6" ht="15.75" customHeight="1">
      <c r="A65" s="352"/>
      <c r="B65" s="472"/>
      <c r="C65" s="179">
        <f>'[4]расчет по услугам'!$BE96</f>
        <v>0</v>
      </c>
      <c r="D65" s="341" t="s">
        <v>85</v>
      </c>
      <c r="E65" s="457">
        <f>'[4]расчет по услугам'!$BJ96</f>
        <v>0</v>
      </c>
      <c r="F65" s="458"/>
    </row>
    <row r="66" spans="1:6" ht="17.25" customHeight="1">
      <c r="A66" s="352"/>
      <c r="B66" s="472"/>
      <c r="C66" s="179" t="str">
        <f>'[4]расчет по услугам'!$BE97</f>
        <v>Иные услуги связи</v>
      </c>
      <c r="D66" s="341" t="s">
        <v>85</v>
      </c>
      <c r="E66" s="457">
        <f>'[4]расчет по услугам'!$BJ97</f>
        <v>0</v>
      </c>
      <c r="F66" s="458"/>
    </row>
    <row r="67" spans="1:6" ht="18.75" customHeight="1">
      <c r="A67" s="352"/>
      <c r="B67" s="472"/>
      <c r="C67" s="520" t="s">
        <v>72</v>
      </c>
      <c r="D67" s="521"/>
      <c r="E67" s="521"/>
      <c r="F67" s="521"/>
    </row>
    <row r="68" spans="1:6" ht="32.25" customHeight="1">
      <c r="A68" s="352"/>
      <c r="B68" s="472"/>
      <c r="C68" s="633" t="str">
        <f>'[4]расчет по услугам'!$BE100</f>
        <v>Оплата грузовых перевозок по доставке грузов</v>
      </c>
      <c r="D68" s="633" t="str">
        <f>'[4]расчет по услугам'!$BF100</f>
        <v>количество разовых услуг, ед.</v>
      </c>
      <c r="E68" s="630">
        <f>'[4]расчет по услугам'!$BJ100</f>
        <v>6.8807339449541288E-3</v>
      </c>
      <c r="F68" s="631"/>
    </row>
    <row r="69" spans="1:6" ht="37.5" customHeight="1">
      <c r="A69" s="352"/>
      <c r="B69" s="472"/>
      <c r="C69" s="633" t="str">
        <f>'[4]расчет по услугам'!$BE101</f>
        <v>прочие транспортные расходы (сдача отчетов, доставка документоов)</v>
      </c>
      <c r="D69" s="633" t="str">
        <f>'[4]расчет по услугам'!$BF101</f>
        <v>сумма в год</v>
      </c>
      <c r="E69" s="630">
        <f>'[4]расчет по услугам'!$BJ101</f>
        <v>2.2935779816513763E-3</v>
      </c>
      <c r="F69" s="631"/>
    </row>
    <row r="70" spans="1:6" ht="30" customHeight="1">
      <c r="A70" s="352"/>
      <c r="B70" s="472"/>
      <c r="C70" s="633" t="str">
        <f>'[4]расчет по услугам'!$BE102</f>
        <v>Обеспечение доставки учащихся для проведения ЕГЭ</v>
      </c>
      <c r="D70" s="633" t="str">
        <f>'[4]расчет по услугам'!$BF102</f>
        <v>сумма в год</v>
      </c>
      <c r="E70" s="630">
        <f>'[4]расчет по услугам'!$BJ102</f>
        <v>0</v>
      </c>
      <c r="F70" s="631"/>
    </row>
    <row r="71" spans="1:6" ht="20.25" customHeight="1">
      <c r="A71" s="352"/>
      <c r="B71" s="472"/>
      <c r="C71" s="515"/>
      <c r="D71" s="516"/>
      <c r="E71" s="516"/>
      <c r="F71" s="516"/>
    </row>
    <row r="72" spans="1:6" ht="35.25" customHeight="1">
      <c r="A72" s="352"/>
      <c r="B72" s="472"/>
      <c r="C72" s="544" t="s">
        <v>75</v>
      </c>
      <c r="D72" s="545"/>
      <c r="E72" s="545"/>
      <c r="F72" s="545"/>
    </row>
    <row r="73" spans="1:6" ht="24" customHeight="1">
      <c r="A73" s="352"/>
      <c r="B73" s="472"/>
      <c r="C73" s="207" t="str">
        <f>'[4]расчет по услугам'!$BE105</f>
        <v>Директор</v>
      </c>
      <c r="D73" s="208" t="s">
        <v>83</v>
      </c>
      <c r="E73" s="457">
        <f>'[4]расчет по услугам'!$BJ105</f>
        <v>2.05761316872428E-3</v>
      </c>
      <c r="F73" s="458"/>
    </row>
    <row r="74" spans="1:6" ht="15.75" customHeight="1">
      <c r="A74" s="352"/>
      <c r="B74" s="472"/>
      <c r="C74" s="207" t="str">
        <f>'[4]расчет по услугам'!$BE106</f>
        <v>Зам.директора</v>
      </c>
      <c r="D74" s="208" t="s">
        <v>83</v>
      </c>
      <c r="E74" s="457">
        <f>'[4]расчет по услугам'!$BJ106</f>
        <v>7.2016460905349796E-3</v>
      </c>
      <c r="F74" s="458"/>
    </row>
    <row r="75" spans="1:6" ht="19.5" customHeight="1">
      <c r="A75" s="352"/>
      <c r="B75" s="472"/>
      <c r="C75" s="207" t="str">
        <f>'[4]расчет по услугам'!$BE107</f>
        <v>Секретарь учебной части</v>
      </c>
      <c r="D75" s="208" t="s">
        <v>83</v>
      </c>
      <c r="E75" s="457">
        <f>'[4]расчет по услугам'!$BJ107</f>
        <v>2.05761316872428E-3</v>
      </c>
      <c r="F75" s="458"/>
    </row>
    <row r="76" spans="1:6" ht="15.75" customHeight="1">
      <c r="A76" s="352"/>
      <c r="B76" s="472"/>
      <c r="C76" s="207" t="str">
        <f>'[4]расчет по услугам'!$BE108</f>
        <v>Лаборант</v>
      </c>
      <c r="D76" s="208" t="s">
        <v>83</v>
      </c>
      <c r="E76" s="457">
        <f>'[4]расчет по услугам'!$BJ108</f>
        <v>0</v>
      </c>
      <c r="F76" s="458"/>
    </row>
    <row r="77" spans="1:6" ht="15" customHeight="1">
      <c r="A77" s="352"/>
      <c r="B77" s="472"/>
      <c r="C77" s="207" t="str">
        <f>'[4]расчет по услугам'!$BE109</f>
        <v>Заведующий библиотекой</v>
      </c>
      <c r="D77" s="208" t="s">
        <v>83</v>
      </c>
      <c r="E77" s="457">
        <f>'[4]расчет по услугам'!$BJ109</f>
        <v>0</v>
      </c>
      <c r="F77" s="458"/>
    </row>
    <row r="78" spans="1:6" ht="31.5" customHeight="1">
      <c r="A78" s="352"/>
      <c r="B78" s="472"/>
      <c r="C78" s="207" t="str">
        <f>'[4]расчет по услугам'!$BE110</f>
        <v>Рабочий по обслуживанию и ремонту зданий</v>
      </c>
      <c r="D78" s="208" t="s">
        <v>83</v>
      </c>
      <c r="E78" s="457">
        <f>'[4]расчет по услугам'!$BJ110</f>
        <v>0</v>
      </c>
      <c r="F78" s="458"/>
    </row>
    <row r="79" spans="1:6" ht="15" customHeight="1">
      <c r="A79" s="352"/>
      <c r="B79" s="472"/>
      <c r="C79" s="207" t="str">
        <f>'[4]расчет по услугам'!$BE111</f>
        <v>Техник-программист</v>
      </c>
      <c r="D79" s="208" t="s">
        <v>83</v>
      </c>
      <c r="E79" s="457">
        <f>'[4]расчет по услугам'!$BJ111</f>
        <v>0</v>
      </c>
      <c r="F79" s="458"/>
    </row>
    <row r="80" spans="1:6" ht="15" customHeight="1">
      <c r="A80" s="352"/>
      <c r="B80" s="472"/>
      <c r="C80" s="207" t="str">
        <f>'[4]расчет по услугам'!$BE112</f>
        <v>Сторож</v>
      </c>
      <c r="D80" s="208" t="s">
        <v>83</v>
      </c>
      <c r="E80" s="457">
        <f>'[4]расчет по услугам'!$BJ112</f>
        <v>0</v>
      </c>
      <c r="F80" s="458"/>
    </row>
    <row r="81" spans="1:6" ht="15" customHeight="1">
      <c r="A81" s="352"/>
      <c r="B81" s="472"/>
      <c r="C81" s="207" t="str">
        <f>'[4]расчет по услугам'!$BE113</f>
        <v>Дворник</v>
      </c>
      <c r="D81" s="208" t="s">
        <v>83</v>
      </c>
      <c r="E81" s="457">
        <f>'[4]расчет по услугам'!$BJ113</f>
        <v>0</v>
      </c>
      <c r="F81" s="458"/>
    </row>
    <row r="82" spans="1:6" s="45" customFormat="1" ht="18.75" customHeight="1">
      <c r="A82" s="352"/>
      <c r="B82" s="472"/>
      <c r="C82" s="207" t="str">
        <f>'[4]расчет по услугам'!$BE114</f>
        <v>Вахтер</v>
      </c>
      <c r="D82" s="208" t="s">
        <v>83</v>
      </c>
      <c r="E82" s="457">
        <f>'[4]расчет по услугам'!$BJ114</f>
        <v>0</v>
      </c>
      <c r="F82" s="458"/>
    </row>
    <row r="83" spans="1:6" ht="19.5" customHeight="1">
      <c r="A83" s="352"/>
      <c r="B83" s="472"/>
      <c r="C83" s="207" t="str">
        <f>'[4]расчет по услугам'!$BE115</f>
        <v>Уборщик</v>
      </c>
      <c r="D83" s="208" t="s">
        <v>83</v>
      </c>
      <c r="E83" s="457">
        <f>'[4]расчет по услугам'!$BJ115</f>
        <v>0</v>
      </c>
      <c r="F83" s="458"/>
    </row>
    <row r="84" spans="1:6" ht="21.75" customHeight="1">
      <c r="A84" s="352"/>
      <c r="B84" s="472"/>
      <c r="C84" s="520" t="s">
        <v>77</v>
      </c>
      <c r="D84" s="521"/>
      <c r="E84" s="521"/>
      <c r="F84" s="521"/>
    </row>
    <row r="85" spans="1:6" ht="15" customHeight="1">
      <c r="A85" s="352"/>
      <c r="B85" s="472"/>
      <c r="C85" s="179" t="str">
        <f>'[4]расчет по услугам'!$BE119</f>
        <v>Медикаменты</v>
      </c>
      <c r="D85" s="341" t="s">
        <v>85</v>
      </c>
      <c r="E85" s="457">
        <f>'[4]расчет по услугам'!$BJ119</f>
        <v>0</v>
      </c>
      <c r="F85" s="458"/>
    </row>
    <row r="86" spans="1:6" ht="18.75" customHeight="1">
      <c r="A86" s="352"/>
      <c r="B86" s="472"/>
      <c r="C86" s="179" t="str">
        <f>'[4]расчет по услугам'!$BE120</f>
        <v>Услуги Семис</v>
      </c>
      <c r="D86" s="341" t="s">
        <v>85</v>
      </c>
      <c r="E86" s="457">
        <f>'[4]расчет по услугам'!$BJ120</f>
        <v>0</v>
      </c>
      <c r="F86" s="458"/>
    </row>
    <row r="87" spans="1:6" ht="15.75" customHeight="1">
      <c r="A87" s="352"/>
      <c r="B87" s="472"/>
      <c r="C87" s="179" t="str">
        <f>'[4]расчет по услугам'!$BE121</f>
        <v>командировочные расходы административного персонала</v>
      </c>
      <c r="D87" s="341" t="s">
        <v>85</v>
      </c>
      <c r="E87" s="457">
        <f>'[4]расчет по услугам'!$BJ121</f>
        <v>0</v>
      </c>
      <c r="F87" s="458"/>
    </row>
    <row r="88" spans="1:6" s="45" customFormat="1" ht="31.5" customHeight="1">
      <c r="A88" s="352"/>
      <c r="B88" s="472"/>
      <c r="C88" s="179" t="str">
        <f>'[4]расчет по услугам'!$BE122</f>
        <v>Испытание диэлектрических бот и перчаток</v>
      </c>
      <c r="D88" s="341" t="s">
        <v>85</v>
      </c>
      <c r="E88" s="457">
        <f>'[4]расчет по услугам'!$BJ122</f>
        <v>0</v>
      </c>
      <c r="F88" s="458"/>
    </row>
    <row r="89" spans="1:6" ht="18" customHeight="1">
      <c r="A89" s="352"/>
      <c r="B89" s="472"/>
      <c r="C89" s="179" t="str">
        <f>'[4]расчет по услугам'!$BE123</f>
        <v>Демеркуризация отработанных ламп</v>
      </c>
      <c r="D89" s="341" t="s">
        <v>85</v>
      </c>
      <c r="E89" s="457">
        <f>'[4]расчет по услугам'!$BJ123</f>
        <v>0</v>
      </c>
      <c r="F89" s="458"/>
    </row>
    <row r="90" spans="1:6" ht="15.75" customHeight="1">
      <c r="A90" s="352"/>
      <c r="B90" s="472"/>
      <c r="C90" s="179" t="str">
        <f>'[4]расчет по услугам'!$BE124</f>
        <v>Аттестация условий оабочих мест</v>
      </c>
      <c r="D90" s="341" t="s">
        <v>85</v>
      </c>
      <c r="E90" s="457">
        <f>'[4]расчет по услугам'!$BJ124</f>
        <v>0</v>
      </c>
      <c r="F90" s="458"/>
    </row>
    <row r="91" spans="1:6" ht="18.75" customHeight="1">
      <c r="A91" s="352"/>
      <c r="B91" s="472"/>
      <c r="C91" s="179" t="str">
        <f>'[4]расчет по услугам'!$BE125</f>
        <v>Инструментальный контроль качества</v>
      </c>
      <c r="D91" s="341" t="s">
        <v>85</v>
      </c>
      <c r="E91" s="457">
        <f>'[4]расчет по услугам'!$BJ125</f>
        <v>0</v>
      </c>
      <c r="F91" s="458"/>
    </row>
    <row r="92" spans="1:6" ht="17.25" customHeight="1">
      <c r="A92" s="352"/>
      <c r="B92" s="472"/>
      <c r="C92" s="179" t="str">
        <f>'[4]расчет по услугам'!$BE126</f>
        <v>Замена технического паспорта</v>
      </c>
      <c r="D92" s="341" t="s">
        <v>85</v>
      </c>
      <c r="E92" s="457">
        <f>'[4]расчет по услугам'!$BJ126</f>
        <v>0</v>
      </c>
      <c r="F92" s="458"/>
    </row>
    <row r="93" spans="1:6" ht="43.5" customHeight="1">
      <c r="A93" s="352"/>
      <c r="B93" s="472"/>
      <c r="C93" s="179" t="str">
        <f>'[4]расчет по услугам'!$BE127</f>
        <v>Экспертиза огнезащитной обработки строительных конструкций и текстильных материалов</v>
      </c>
      <c r="D93" s="341" t="s">
        <v>85</v>
      </c>
      <c r="E93" s="457">
        <f>'[4]расчет по услугам'!$BJ127</f>
        <v>0</v>
      </c>
      <c r="F93" s="458"/>
    </row>
    <row r="94" spans="1:6" ht="17.25" customHeight="1">
      <c r="A94" s="352"/>
      <c r="B94" s="472"/>
      <c r="C94" s="179" t="str">
        <f>'[4]расчет по услугам'!$BE128</f>
        <v>Налоги, госпошлина</v>
      </c>
      <c r="D94" s="341" t="s">
        <v>85</v>
      </c>
      <c r="E94" s="457">
        <f>'[4]расчет по услугам'!$BJ128</f>
        <v>0</v>
      </c>
      <c r="F94" s="458"/>
    </row>
    <row r="95" spans="1:6" ht="19.5" customHeight="1">
      <c r="A95" s="352"/>
      <c r="B95" s="472"/>
      <c r="C95" s="179" t="str">
        <f>'[4]расчет по услугам'!$BE129</f>
        <v>пособие по уходу за ребенком до 3-х лет</v>
      </c>
      <c r="D95" s="341" t="s">
        <v>85</v>
      </c>
      <c r="E95" s="457">
        <f>'[4]расчет по услугам'!$BJ129</f>
        <v>0</v>
      </c>
      <c r="F95" s="458"/>
    </row>
    <row r="96" spans="1:6" ht="30" customHeight="1">
      <c r="A96" s="352"/>
      <c r="B96" s="472"/>
      <c r="C96" s="179" t="str">
        <f>'[4]расчет по услугам'!$BE130</f>
        <v>Медосмотр административного персонала</v>
      </c>
      <c r="D96" s="341" t="s">
        <v>85</v>
      </c>
      <c r="E96" s="457">
        <f>'[4]расчет по услугам'!$BJ130</f>
        <v>0</v>
      </c>
      <c r="F96" s="458"/>
    </row>
    <row r="97" spans="1:6" ht="21" customHeight="1">
      <c r="A97" s="352"/>
      <c r="B97" s="472"/>
      <c r="C97" s="179" t="str">
        <f>'[4]расчет по услугам'!$BE131</f>
        <v>Прочие услуги</v>
      </c>
      <c r="D97" s="340" t="s">
        <v>85</v>
      </c>
      <c r="E97" s="457">
        <f>'[4]расчет по услугам'!$BJ131</f>
        <v>0</v>
      </c>
      <c r="F97" s="458"/>
    </row>
    <row r="98" spans="1:6" ht="30.75" customHeight="1">
      <c r="A98" s="352"/>
      <c r="B98" s="472"/>
      <c r="C98" s="179" t="str">
        <f>'[4]расчет по услугам'!$BE132</f>
        <v>Хоз.товары (дезинфицирующие, моющие средства)</v>
      </c>
      <c r="D98" s="340" t="s">
        <v>85</v>
      </c>
      <c r="E98" s="457">
        <f>'[4]расчет по услугам'!$BJ132</f>
        <v>0</v>
      </c>
      <c r="F98" s="458"/>
    </row>
    <row r="99" spans="1:6" s="6" customFormat="1" ht="29.25" customHeight="1">
      <c r="A99" s="352"/>
      <c r="B99" s="472"/>
      <c r="C99" s="179" t="str">
        <f>'[4]расчет по услугам'!$BE133</f>
        <v>ГСМ</v>
      </c>
      <c r="D99" s="340"/>
      <c r="E99" s="457">
        <f>'[4]расчет по услугам'!$BJ133</f>
        <v>0</v>
      </c>
      <c r="F99" s="458"/>
    </row>
    <row r="100" spans="1:6" s="6" customFormat="1" ht="26.25" customHeight="1">
      <c r="A100" s="352"/>
      <c r="B100" s="472"/>
      <c r="C100" s="179" t="str">
        <f>'[4]расчет по услугам'!$BE134</f>
        <v>Мягкий инвентарь  (постельное, подушки)</v>
      </c>
      <c r="D100" s="340"/>
      <c r="E100" s="457">
        <f>'[4]расчет по услугам'!$BJ134</f>
        <v>0</v>
      </c>
      <c r="F100" s="458"/>
    </row>
    <row r="101" spans="1:6" s="6" customFormat="1" ht="21" customHeight="1">
      <c r="A101" s="352"/>
      <c r="B101" s="472"/>
      <c r="C101" s="179" t="str">
        <f>'[4]расчет по услугам'!$BE135</f>
        <v>Медосмотр обслуживающего персонала</v>
      </c>
      <c r="D101" s="340" t="s">
        <v>85</v>
      </c>
      <c r="E101" s="457">
        <f>'[4]расчет по услугам'!$BJ135</f>
        <v>0</v>
      </c>
      <c r="F101" s="458"/>
    </row>
    <row r="102" spans="1:6" ht="33.75" customHeight="1">
      <c r="A102" s="352"/>
      <c r="B102" s="472"/>
      <c r="C102" s="179" t="str">
        <f>'[4]расчет по услугам'!$BE136</f>
        <v>Обучение электро-теплотехнического персонала</v>
      </c>
      <c r="D102" s="340" t="s">
        <v>85</v>
      </c>
      <c r="E102" s="457">
        <f>'[4]расчет по услугам'!$BJ136</f>
        <v>0</v>
      </c>
      <c r="F102" s="458"/>
    </row>
    <row r="103" spans="1:6" ht="15" customHeight="1">
      <c r="A103" s="352"/>
      <c r="B103" s="472"/>
      <c r="C103" s="179" t="str">
        <f>'[4]расчет по услугам'!$BE137</f>
        <v>Услуги Центра гигины и эпидемиологии</v>
      </c>
      <c r="D103" s="340" t="s">
        <v>85</v>
      </c>
      <c r="E103" s="457">
        <f>'[4]расчет по услугам'!$BJ137</f>
        <v>0</v>
      </c>
      <c r="F103" s="458"/>
    </row>
    <row r="104" spans="1:6" ht="19.5" customHeight="1">
      <c r="A104" s="352"/>
      <c r="B104" s="472"/>
      <c r="C104" s="179" t="str">
        <f>'[4]расчет по услугам'!$BE138</f>
        <v>Строительные материалы</v>
      </c>
      <c r="D104" s="340" t="s">
        <v>85</v>
      </c>
      <c r="E104" s="457">
        <f>'[4]расчет по услугам'!$BJ138</f>
        <v>0</v>
      </c>
      <c r="F104" s="458"/>
    </row>
    <row r="105" spans="1:6" ht="27" customHeight="1">
      <c r="A105" s="352"/>
      <c r="B105" s="472"/>
      <c r="C105" s="179" t="str">
        <f>'[4]расчет по услугам'!$BE139</f>
        <v>Проведение испытаний устройст заземления и изоляции электросетей</v>
      </c>
      <c r="D105" s="340" t="s">
        <v>85</v>
      </c>
      <c r="E105" s="457">
        <f>'[4]расчет по услугам'!$BJ139</f>
        <v>0</v>
      </c>
      <c r="F105" s="458"/>
    </row>
    <row r="106" spans="1:6" ht="27" customHeight="1">
      <c r="A106" s="352"/>
      <c r="B106" s="472"/>
      <c r="C106" s="179" t="str">
        <f>'[4]расчет по услугам'!$BE140</f>
        <v>Обслуживание системы наружного видеонаблюдения</v>
      </c>
      <c r="D106" s="340" t="s">
        <v>85</v>
      </c>
      <c r="E106" s="457">
        <f>'[4]расчет по услугам'!$BJ140</f>
        <v>0</v>
      </c>
      <c r="F106" s="458"/>
    </row>
    <row r="107" spans="1:6" ht="27" customHeight="1">
      <c r="A107" s="352"/>
      <c r="B107" s="472"/>
      <c r="C107" s="179" t="str">
        <f>'[4]расчет по услугам'!$BE141</f>
        <v>Прочие материальные запасы</v>
      </c>
      <c r="D107" s="340" t="s">
        <v>85</v>
      </c>
      <c r="E107" s="457">
        <f>'[4]расчет по услугам'!$BJ141</f>
        <v>0</v>
      </c>
      <c r="F107" s="458"/>
    </row>
    <row r="108" spans="1:6" ht="15.75" customHeight="1">
      <c r="A108" s="352"/>
      <c r="B108" s="472"/>
      <c r="C108" s="179" t="str">
        <f>'[4]расчет по услугам'!$BE142</f>
        <v>Организация питания воспитанников</v>
      </c>
      <c r="D108" s="340" t="s">
        <v>85</v>
      </c>
      <c r="E108" s="457">
        <f>'[4]расчет по услугам'!$BJ142</f>
        <v>2.0746887966804979E-3</v>
      </c>
      <c r="F108" s="458"/>
    </row>
  </sheetData>
  <mergeCells count="109">
    <mergeCell ref="E101:F101"/>
    <mergeCell ref="E102:F102"/>
    <mergeCell ref="E103:F103"/>
    <mergeCell ref="E104:F104"/>
    <mergeCell ref="E105:F105"/>
    <mergeCell ref="E106:F106"/>
    <mergeCell ref="E107:F107"/>
    <mergeCell ref="E108:F108"/>
    <mergeCell ref="E95:F95"/>
    <mergeCell ref="E96:F96"/>
    <mergeCell ref="E97:F97"/>
    <mergeCell ref="E98:F98"/>
    <mergeCell ref="E99:F99"/>
    <mergeCell ref="E100:F100"/>
    <mergeCell ref="E92:F92"/>
    <mergeCell ref="E93:F93"/>
    <mergeCell ref="E94:F94"/>
    <mergeCell ref="E91:F91"/>
    <mergeCell ref="E89:F89"/>
    <mergeCell ref="E83:F83"/>
    <mergeCell ref="E85:F85"/>
    <mergeCell ref="E86:F86"/>
    <mergeCell ref="C84:F84"/>
    <mergeCell ref="E87:F87"/>
    <mergeCell ref="E88:F88"/>
    <mergeCell ref="E90:F90"/>
    <mergeCell ref="E75:F75"/>
    <mergeCell ref="E76:F76"/>
    <mergeCell ref="E77:F77"/>
    <mergeCell ref="E78:F78"/>
    <mergeCell ref="E79:F79"/>
    <mergeCell ref="E80:F80"/>
    <mergeCell ref="E81:F81"/>
    <mergeCell ref="E82:F82"/>
    <mergeCell ref="E69:F69"/>
    <mergeCell ref="E70:F70"/>
    <mergeCell ref="E73:F73"/>
    <mergeCell ref="E74:F74"/>
    <mergeCell ref="E68:F68"/>
    <mergeCell ref="E66:F66"/>
    <mergeCell ref="C67:F67"/>
    <mergeCell ref="C71:F71"/>
    <mergeCell ref="C72:F72"/>
    <mergeCell ref="E63:F63"/>
    <mergeCell ref="E64:F64"/>
    <mergeCell ref="C60:F60"/>
    <mergeCell ref="E59:F59"/>
    <mergeCell ref="C62:F62"/>
    <mergeCell ref="E65:F65"/>
    <mergeCell ref="E50:F50"/>
    <mergeCell ref="E51:F51"/>
    <mergeCell ref="E52:F52"/>
    <mergeCell ref="E53:F53"/>
    <mergeCell ref="E54:F54"/>
    <mergeCell ref="E55:F55"/>
    <mergeCell ref="E56:F56"/>
    <mergeCell ref="E57:F57"/>
    <mergeCell ref="E58:F58"/>
    <mergeCell ref="E47:F47"/>
    <mergeCell ref="C48:F48"/>
    <mergeCell ref="C49:F49"/>
    <mergeCell ref="E45:F45"/>
    <mergeCell ref="E46:F46"/>
    <mergeCell ref="E42:F42"/>
    <mergeCell ref="C43:F43"/>
    <mergeCell ref="E44:F44"/>
    <mergeCell ref="E40:F40"/>
    <mergeCell ref="E41:F41"/>
    <mergeCell ref="E38:F38"/>
    <mergeCell ref="E39:F39"/>
    <mergeCell ref="E36:F36"/>
    <mergeCell ref="E37:F37"/>
    <mergeCell ref="E34:F34"/>
    <mergeCell ref="C35:F35"/>
    <mergeCell ref="E32:F32"/>
    <mergeCell ref="E33:F33"/>
    <mergeCell ref="E30:F30"/>
    <mergeCell ref="E31:F31"/>
    <mergeCell ref="E28:F28"/>
    <mergeCell ref="E29:F29"/>
    <mergeCell ref="E26:F26"/>
    <mergeCell ref="E27:F27"/>
    <mergeCell ref="E25:F25"/>
    <mergeCell ref="E22:F22"/>
    <mergeCell ref="E23:F23"/>
    <mergeCell ref="E21:F21"/>
    <mergeCell ref="E17:F17"/>
    <mergeCell ref="E18:F18"/>
    <mergeCell ref="E19:F19"/>
    <mergeCell ref="E16:F16"/>
    <mergeCell ref="E24:F24"/>
    <mergeCell ref="E20:F20"/>
    <mergeCell ref="C14:F14"/>
    <mergeCell ref="E15:F15"/>
    <mergeCell ref="E13:F13"/>
    <mergeCell ref="E9:F9"/>
    <mergeCell ref="E11:F11"/>
    <mergeCell ref="E12:F12"/>
    <mergeCell ref="E6:F6"/>
    <mergeCell ref="E7:F7"/>
    <mergeCell ref="E8:F8"/>
    <mergeCell ref="E10:F10"/>
    <mergeCell ref="A3:A108"/>
    <mergeCell ref="B3:B108"/>
    <mergeCell ref="C3:F3"/>
    <mergeCell ref="E4:F4"/>
    <mergeCell ref="E1:F1"/>
    <mergeCell ref="E5:F5"/>
    <mergeCell ref="E2:F2"/>
  </mergeCells>
  <pageMargins left="0.78740157480314965" right="0.59055118110236227" top="0.39370078740157483" bottom="0.39370078740157483" header="0.31496062992125984" footer="0.31496062992125984"/>
  <pageSetup paperSize="9" scale="68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BK50"/>
  <sheetViews>
    <sheetView view="pageBreakPreview" topLeftCell="A10" zoomScale="90" zoomScaleNormal="80" zoomScaleSheetLayoutView="90" zoomScalePageLayoutView="85" workbookViewId="0">
      <selection activeCell="P36" sqref="P36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33.5703125" style="7" customWidth="1"/>
    <col min="4" max="4" width="21.85546875" style="7" customWidth="1"/>
    <col min="5" max="5" width="11.5703125" style="7" customWidth="1"/>
    <col min="6" max="6" width="7.85546875" style="7" customWidth="1"/>
    <col min="7" max="24" width="8.85546875" style="7" customWidth="1"/>
    <col min="25" max="16384" width="8.85546875" style="7"/>
  </cols>
  <sheetData>
    <row r="1" spans="1:6" hidden="1"/>
    <row r="2" spans="1:6" s="6" customFormat="1" ht="19.5" hidden="1" customHeight="1"/>
    <row r="3" spans="1:6" s="6" customFormat="1" ht="79.5" hidden="1" customHeight="1">
      <c r="E3" s="442" t="s">
        <v>36</v>
      </c>
      <c r="F3" s="443"/>
    </row>
    <row r="4" spans="1:6" s="6" customFormat="1" ht="19.5" hidden="1" customHeight="1"/>
    <row r="5" spans="1:6" s="6" customFormat="1" ht="19.5" hidden="1" customHeight="1"/>
    <row r="6" spans="1:6" s="6" customFormat="1" ht="47.25" hidden="1" customHeight="1">
      <c r="B6" s="444" t="s">
        <v>37</v>
      </c>
      <c r="C6" s="444"/>
      <c r="D6" s="444"/>
      <c r="E6" s="444"/>
      <c r="F6" s="444"/>
    </row>
    <row r="7" spans="1:6" s="6" customFormat="1" ht="19.5" hidden="1" customHeight="1"/>
    <row r="8" spans="1:6" s="6" customFormat="1" ht="19.5" hidden="1" customHeight="1"/>
    <row r="9" spans="1:6" s="6" customFormat="1" hidden="1"/>
    <row r="10" spans="1:6" ht="90" customHeight="1">
      <c r="A10" s="174" t="s">
        <v>38</v>
      </c>
      <c r="B10" s="174" t="s">
        <v>106</v>
      </c>
      <c r="C10" s="290" t="s">
        <v>40</v>
      </c>
      <c r="D10" s="290" t="s">
        <v>41</v>
      </c>
      <c r="E10" s="473" t="s">
        <v>44</v>
      </c>
      <c r="F10" s="473"/>
    </row>
    <row r="11" spans="1:6">
      <c r="A11" s="177">
        <v>1</v>
      </c>
      <c r="B11" s="177">
        <v>2</v>
      </c>
      <c r="C11" s="286">
        <v>3</v>
      </c>
      <c r="D11" s="286">
        <v>4</v>
      </c>
      <c r="E11" s="388">
        <v>5</v>
      </c>
      <c r="F11" s="388"/>
    </row>
    <row r="12" spans="1:6" ht="35.25" customHeight="1">
      <c r="A12" s="525" t="s">
        <v>195</v>
      </c>
      <c r="B12" s="528" t="s">
        <v>196</v>
      </c>
      <c r="C12" s="430" t="s">
        <v>90</v>
      </c>
      <c r="D12" s="430"/>
      <c r="E12" s="430"/>
      <c r="F12" s="430"/>
    </row>
    <row r="13" spans="1:6" ht="18" customHeight="1">
      <c r="A13" s="526"/>
      <c r="B13" s="529"/>
      <c r="C13" s="179" t="str">
        <f>'[5]расчет по услугам'!$BH12</f>
        <v>Учитель</v>
      </c>
      <c r="D13" s="288" t="s">
        <v>83</v>
      </c>
      <c r="E13" s="461">
        <f>'[5]расчет по услугам'!$BM12</f>
        <v>229.14249504950496</v>
      </c>
      <c r="F13" s="461"/>
    </row>
    <row r="14" spans="1:6" ht="18" customHeight="1" outlineLevel="1">
      <c r="A14" s="526"/>
      <c r="B14" s="529"/>
      <c r="C14" s="179" t="str">
        <f>'[5]расчет по услугам'!$BH13</f>
        <v>Учитель-логопед</v>
      </c>
      <c r="D14" s="288" t="s">
        <v>83</v>
      </c>
      <c r="E14" s="461">
        <f>'[5]расчет по услугам'!$BM13</f>
        <v>3.9282868525896411</v>
      </c>
      <c r="F14" s="461"/>
    </row>
    <row r="15" spans="1:6" ht="16.5" customHeight="1" outlineLevel="1">
      <c r="A15" s="526"/>
      <c r="B15" s="529"/>
      <c r="C15" s="179" t="str">
        <f>'[5]расчет по услугам'!$BH14</f>
        <v>Педагог-психолог</v>
      </c>
      <c r="D15" s="288" t="s">
        <v>83</v>
      </c>
      <c r="E15" s="461">
        <f>'[5]расчет по услугам'!$BM14</f>
        <v>3.9282868525896411</v>
      </c>
      <c r="F15" s="461"/>
    </row>
    <row r="16" spans="1:6" ht="15.75" customHeight="1" outlineLevel="1">
      <c r="A16" s="526"/>
      <c r="B16" s="529"/>
      <c r="C16" s="179" t="str">
        <f>'[5]расчет по услугам'!$BH24</f>
        <v>Учитель-дифектолог</v>
      </c>
      <c r="D16" s="288" t="s">
        <v>83</v>
      </c>
      <c r="E16" s="461">
        <f>'[5]расчет по услугам'!$BM24</f>
        <v>70.428571428571431</v>
      </c>
      <c r="F16" s="461"/>
    </row>
    <row r="17" spans="1:6" s="6" customFormat="1" ht="33.75" customHeight="1" outlineLevel="1">
      <c r="A17" s="526"/>
      <c r="B17" s="529"/>
      <c r="C17" s="621" t="s">
        <v>109</v>
      </c>
      <c r="D17" s="430"/>
      <c r="E17" s="430"/>
      <c r="F17" s="430"/>
    </row>
    <row r="18" spans="1:6" ht="15" customHeight="1" outlineLevel="2">
      <c r="A18" s="526"/>
      <c r="B18" s="529"/>
      <c r="C18" s="465"/>
      <c r="D18" s="465"/>
      <c r="E18" s="465"/>
      <c r="F18" s="465"/>
    </row>
    <row r="19" spans="1:6" ht="30" customHeight="1">
      <c r="A19" s="526"/>
      <c r="B19" s="529"/>
      <c r="C19" s="430" t="s">
        <v>53</v>
      </c>
      <c r="D19" s="430"/>
      <c r="E19" s="430"/>
      <c r="F19" s="430"/>
    </row>
    <row r="20" spans="1:6" ht="26.25" customHeight="1" outlineLevel="2">
      <c r="A20" s="526"/>
      <c r="B20" s="529"/>
      <c r="C20" s="189" t="str">
        <f>'[5]расчет по услугам'!$BH61</f>
        <v>медосмотр педработников</v>
      </c>
      <c r="D20" s="341" t="s">
        <v>85</v>
      </c>
      <c r="E20" s="620">
        <f>'[5]расчет по услугам'!$BM61</f>
        <v>1.7241379310344827E-3</v>
      </c>
      <c r="F20" s="620"/>
    </row>
    <row r="21" spans="1:6" ht="30" customHeight="1" outlineLevel="2">
      <c r="A21" s="526"/>
      <c r="B21" s="529"/>
      <c r="C21" s="189" t="str">
        <f>'[5]расчет по услугам'!$BH62</f>
        <v>ремонт и обслуживание оргтехники</v>
      </c>
      <c r="D21" s="341" t="s">
        <v>85</v>
      </c>
      <c r="E21" s="620">
        <f>'[5]расчет по услугам'!$BM62</f>
        <v>0</v>
      </c>
      <c r="F21" s="620"/>
    </row>
    <row r="22" spans="1:6" ht="30" customHeight="1" outlineLevel="2">
      <c r="A22" s="526"/>
      <c r="B22" s="529"/>
      <c r="C22" s="189" t="str">
        <f>'[5]расчет по услугам'!$BH63</f>
        <v>Интернет (компьютерный класс)</v>
      </c>
      <c r="D22" s="287" t="s">
        <v>85</v>
      </c>
      <c r="E22" s="620">
        <f>'[5]расчет по услугам'!$BM63</f>
        <v>0</v>
      </c>
      <c r="F22" s="620"/>
    </row>
    <row r="23" spans="1:6" ht="41.25" customHeight="1" outlineLevel="2">
      <c r="A23" s="526"/>
      <c r="B23" s="529"/>
      <c r="C23" s="189" t="str">
        <f>'[5]расчет по услугам'!$BH64</f>
        <v>командировочные расходы педработников</v>
      </c>
      <c r="D23" s="341" t="s">
        <v>85</v>
      </c>
      <c r="E23" s="620">
        <f>'[5]расчет по услугам'!$BM64</f>
        <v>1.7241379310344827E-3</v>
      </c>
      <c r="F23" s="620"/>
    </row>
    <row r="24" spans="1:6" ht="15" customHeight="1" outlineLevel="2">
      <c r="A24" s="526"/>
      <c r="B24" s="529"/>
      <c r="C24" s="189" t="str">
        <f>'[5]расчет по услугам'!$BH65</f>
        <v>Питание участников мероприятий (олимпиады, конкурсы)</v>
      </c>
      <c r="D24" s="341" t="s">
        <v>85</v>
      </c>
      <c r="E24" s="620">
        <f>'[5]расчет по услугам'!$BM65</f>
        <v>0</v>
      </c>
      <c r="F24" s="620"/>
    </row>
    <row r="25" spans="1:6" ht="15" customHeight="1" outlineLevel="2">
      <c r="A25" s="526"/>
      <c r="B25" s="529"/>
      <c r="C25" s="189" t="str">
        <f>'[5]расчет по услугам'!$BH66</f>
        <v>Участие воспитанников в различных мероприятиях за пределами района (проезд, проживание, питание)</v>
      </c>
      <c r="D25" s="341" t="s">
        <v>85</v>
      </c>
      <c r="E25" s="620">
        <f>'[5]расчет по услугам'!$BM66</f>
        <v>0</v>
      </c>
      <c r="F25" s="620"/>
    </row>
    <row r="26" spans="1:6" ht="15" customHeight="1" outlineLevel="2">
      <c r="A26" s="526"/>
      <c r="B26" s="529"/>
      <c r="C26" s="189" t="str">
        <f>'[5]расчет по услугам'!$BH67</f>
        <v>Награждение участников мероприятий</v>
      </c>
      <c r="D26" s="341" t="s">
        <v>85</v>
      </c>
      <c r="E26" s="620">
        <f>'[5]расчет по услугам'!$BM67</f>
        <v>0</v>
      </c>
      <c r="F26" s="620"/>
    </row>
    <row r="27" spans="1:6" ht="15.75" customHeight="1">
      <c r="A27" s="526"/>
      <c r="B27" s="529"/>
      <c r="C27" s="466"/>
      <c r="D27" s="466"/>
      <c r="E27" s="466"/>
      <c r="F27" s="466"/>
    </row>
    <row r="28" spans="1:6" ht="15" customHeight="1">
      <c r="A28" s="526"/>
      <c r="B28" s="529"/>
      <c r="C28" s="430" t="s">
        <v>60</v>
      </c>
      <c r="D28" s="430"/>
      <c r="E28" s="430"/>
      <c r="F28" s="430"/>
    </row>
    <row r="29" spans="1:6" ht="15.75" customHeight="1">
      <c r="A29" s="526"/>
      <c r="B29" s="529"/>
      <c r="C29" s="182" t="str">
        <f>'[5]расчет по услугам'!$BH73</f>
        <v>Электроэнергия 1</v>
      </c>
      <c r="D29" s="195" t="s">
        <v>110</v>
      </c>
      <c r="E29" s="464">
        <f>'[5]расчет по услугам'!$BM73</f>
        <v>0</v>
      </c>
      <c r="F29" s="464"/>
    </row>
    <row r="30" spans="1:6" ht="15.75" customHeight="1">
      <c r="A30" s="526"/>
      <c r="B30" s="529"/>
      <c r="C30" s="182" t="str">
        <f>'[5]расчет по услугам'!$BH74</f>
        <v>Теплоэнергия</v>
      </c>
      <c r="D30" s="195" t="s">
        <v>63</v>
      </c>
      <c r="E30" s="464">
        <f>'[5]расчет по услугам'!$BM74</f>
        <v>0</v>
      </c>
      <c r="F30" s="464"/>
    </row>
    <row r="31" spans="1:6" ht="15.75" customHeight="1">
      <c r="A31" s="526"/>
      <c r="B31" s="529"/>
      <c r="C31" s="182" t="str">
        <f>'[5]расчет по услугам'!$BH75</f>
        <v>Водоснабжение</v>
      </c>
      <c r="D31" s="195" t="s">
        <v>111</v>
      </c>
      <c r="E31" s="464">
        <f>'[5]расчет по услугам'!$BM75</f>
        <v>0</v>
      </c>
      <c r="F31" s="464"/>
    </row>
    <row r="32" spans="1:6" ht="15.75" customHeight="1">
      <c r="A32" s="526"/>
      <c r="B32" s="529"/>
      <c r="C32" s="182" t="str">
        <f>'[5]расчет по услугам'!$BH76</f>
        <v>ТКО</v>
      </c>
      <c r="D32" s="195" t="s">
        <v>111</v>
      </c>
      <c r="E32" s="464">
        <f>'[5]расчет по услугам'!$BM76</f>
        <v>0</v>
      </c>
      <c r="F32" s="464"/>
    </row>
    <row r="33" spans="1:6" ht="16.5" customHeight="1">
      <c r="A33" s="526"/>
      <c r="B33" s="529"/>
      <c r="C33" s="182" t="str">
        <f>'[5]расчет по услугам'!$BH77</f>
        <v>Водоотведение</v>
      </c>
      <c r="D33" s="195" t="s">
        <v>111</v>
      </c>
      <c r="E33" s="464">
        <f>'[5]расчет по услугам'!$BM77</f>
        <v>0</v>
      </c>
      <c r="F33" s="464"/>
    </row>
    <row r="34" spans="1:6" ht="15.75" customHeight="1">
      <c r="A34" s="526"/>
      <c r="B34" s="529"/>
      <c r="C34" s="481"/>
      <c r="D34" s="481"/>
      <c r="E34" s="481"/>
      <c r="F34" s="481"/>
    </row>
    <row r="35" spans="1:6" ht="36" customHeight="1">
      <c r="A35" s="526"/>
      <c r="B35" s="529"/>
      <c r="C35" s="430" t="s">
        <v>112</v>
      </c>
      <c r="D35" s="430"/>
      <c r="E35" s="430"/>
      <c r="F35" s="430"/>
    </row>
    <row r="36" spans="1:6" ht="15.75" customHeight="1">
      <c r="A36" s="526"/>
      <c r="B36" s="529"/>
      <c r="C36" s="179"/>
      <c r="D36" s="287"/>
      <c r="E36" s="461"/>
      <c r="F36" s="461"/>
    </row>
    <row r="37" spans="1:6" ht="29.25" customHeight="1">
      <c r="A37" s="526"/>
      <c r="B37" s="529"/>
      <c r="C37" s="430" t="s">
        <v>68</v>
      </c>
      <c r="D37" s="430"/>
      <c r="E37" s="430"/>
      <c r="F37" s="430"/>
    </row>
    <row r="38" spans="1:6" ht="12" customHeight="1">
      <c r="A38" s="526"/>
      <c r="B38" s="529"/>
      <c r="C38" s="200"/>
      <c r="D38" s="200"/>
      <c r="E38" s="200"/>
      <c r="F38" s="289"/>
    </row>
    <row r="39" spans="1:6" s="45" customFormat="1" ht="18.75" customHeight="1">
      <c r="A39" s="526"/>
      <c r="B39" s="529"/>
      <c r="C39" s="430" t="s">
        <v>69</v>
      </c>
      <c r="D39" s="430"/>
      <c r="E39" s="430"/>
      <c r="F39" s="430"/>
    </row>
    <row r="40" spans="1:6" ht="10.5" customHeight="1">
      <c r="A40" s="526"/>
      <c r="B40" s="529"/>
      <c r="C40" s="179"/>
      <c r="D40" s="287"/>
      <c r="E40" s="461"/>
      <c r="F40" s="461"/>
    </row>
    <row r="41" spans="1:6" s="45" customFormat="1" ht="14.25" customHeight="1">
      <c r="A41" s="526"/>
      <c r="B41" s="529"/>
      <c r="C41" s="430" t="s">
        <v>72</v>
      </c>
      <c r="D41" s="430"/>
      <c r="E41" s="430"/>
      <c r="F41" s="430"/>
    </row>
    <row r="42" spans="1:6" ht="12" customHeight="1">
      <c r="A42" s="526"/>
      <c r="B42" s="529"/>
      <c r="C42" s="179"/>
      <c r="D42" s="179"/>
      <c r="E42" s="461"/>
      <c r="F42" s="461"/>
    </row>
    <row r="43" spans="1:6" ht="34.5" customHeight="1">
      <c r="A43" s="526"/>
      <c r="B43" s="529"/>
      <c r="C43" s="622" t="s">
        <v>75</v>
      </c>
      <c r="D43" s="622"/>
      <c r="E43" s="622"/>
      <c r="F43" s="622"/>
    </row>
    <row r="44" spans="1:6" ht="18.75" customHeight="1">
      <c r="A44" s="526"/>
      <c r="B44" s="529"/>
      <c r="C44" s="207" t="str">
        <f>'[5]расчет по услугам'!$BH108</f>
        <v>Директор</v>
      </c>
      <c r="D44" s="208" t="s">
        <v>83</v>
      </c>
      <c r="E44" s="461">
        <f>'[5]расчет по услугам'!$BM108</f>
        <v>1.7241379310344827E-3</v>
      </c>
      <c r="F44" s="461"/>
    </row>
    <row r="45" spans="1:6" ht="17.25" customHeight="1">
      <c r="A45" s="526"/>
      <c r="B45" s="529"/>
      <c r="C45" s="207" t="str">
        <f>'[5]расчет по услугам'!$BH109</f>
        <v>Зам.директора</v>
      </c>
      <c r="D45" s="208" t="s">
        <v>83</v>
      </c>
      <c r="E45" s="461">
        <f>'[5]расчет по услугам'!$BM109</f>
        <v>7.7586206896551723E-3</v>
      </c>
      <c r="F45" s="461"/>
    </row>
    <row r="46" spans="1:6" ht="16.5" customHeight="1">
      <c r="A46" s="526"/>
      <c r="B46" s="529"/>
      <c r="C46" s="207" t="str">
        <f>'[5]расчет по услугам'!$BH110</f>
        <v>Секретарь учебной части</v>
      </c>
      <c r="D46" s="208" t="s">
        <v>83</v>
      </c>
      <c r="E46" s="461">
        <f>'[5]расчет по услугам'!$BM110</f>
        <v>1.7241379310344827E-3</v>
      </c>
      <c r="F46" s="461"/>
    </row>
    <row r="47" spans="1:6" ht="15.75" customHeight="1">
      <c r="A47" s="526"/>
      <c r="B47" s="529"/>
      <c r="C47" s="207" t="str">
        <f>'[5]расчет по услугам'!$BH111</f>
        <v>Лаборант</v>
      </c>
      <c r="D47" s="208" t="s">
        <v>83</v>
      </c>
      <c r="E47" s="461">
        <f>'[5]расчет по услугам'!$BM111</f>
        <v>2.9880478087649402E-3</v>
      </c>
      <c r="F47" s="461"/>
    </row>
    <row r="48" spans="1:6" ht="16.5" customHeight="1">
      <c r="A48" s="526"/>
      <c r="B48" s="529"/>
      <c r="C48" s="207" t="str">
        <f>'[5]расчет по услугам'!$BH112</f>
        <v>Заведующий библиотекой</v>
      </c>
      <c r="D48" s="208" t="s">
        <v>83</v>
      </c>
      <c r="E48" s="461">
        <f>'[5]расчет по услугам'!$BM112</f>
        <v>2.9880478087649402E-3</v>
      </c>
      <c r="F48" s="461"/>
    </row>
    <row r="49" spans="1:6" s="45" customFormat="1" ht="15.75" customHeight="1">
      <c r="A49" s="526"/>
      <c r="B49" s="529"/>
      <c r="C49" s="430" t="s">
        <v>77</v>
      </c>
      <c r="D49" s="430"/>
      <c r="E49" s="430"/>
      <c r="F49" s="430"/>
    </row>
    <row r="50" spans="1:6" ht="15.75" customHeight="1">
      <c r="A50" s="526"/>
      <c r="B50" s="529"/>
      <c r="C50" s="226" t="str">
        <f>'[5]расчет по услугам'!$BH$146</f>
        <v>Организация питания воспитанников</v>
      </c>
      <c r="D50" s="227" t="s">
        <v>85</v>
      </c>
      <c r="E50" s="546">
        <f>'[5]расчет по услугам'!$BM$146</f>
        <v>1.7331022530329288E-3</v>
      </c>
      <c r="F50" s="546"/>
    </row>
  </sheetData>
  <mergeCells count="44">
    <mergeCell ref="A12:A50"/>
    <mergeCell ref="B12:B50"/>
    <mergeCell ref="C12:F12"/>
    <mergeCell ref="E13:F13"/>
    <mergeCell ref="E3:F3"/>
    <mergeCell ref="B6:F6"/>
    <mergeCell ref="E10:F10"/>
    <mergeCell ref="E14:F14"/>
    <mergeCell ref="E11:F11"/>
    <mergeCell ref="E15:F15"/>
    <mergeCell ref="E16:F16"/>
    <mergeCell ref="C17:F17"/>
    <mergeCell ref="E22:F22"/>
    <mergeCell ref="E23:F23"/>
    <mergeCell ref="E21:F21"/>
    <mergeCell ref="E26:F26"/>
    <mergeCell ref="E24:F24"/>
    <mergeCell ref="E25:F25"/>
    <mergeCell ref="E30:F30"/>
    <mergeCell ref="E31:F31"/>
    <mergeCell ref="E32:F32"/>
    <mergeCell ref="E33:F33"/>
    <mergeCell ref="E20:F20"/>
    <mergeCell ref="C18:F18"/>
    <mergeCell ref="C19:F19"/>
    <mergeCell ref="E29:F29"/>
    <mergeCell ref="C34:F34"/>
    <mergeCell ref="C27:F27"/>
    <mergeCell ref="C28:F28"/>
    <mergeCell ref="E36:F36"/>
    <mergeCell ref="C35:F35"/>
    <mergeCell ref="C39:F39"/>
    <mergeCell ref="C37:F37"/>
    <mergeCell ref="C41:F41"/>
    <mergeCell ref="E42:F42"/>
    <mergeCell ref="E40:F40"/>
    <mergeCell ref="E47:F47"/>
    <mergeCell ref="E48:F48"/>
    <mergeCell ref="C43:F43"/>
    <mergeCell ref="E44:F44"/>
    <mergeCell ref="E45:F45"/>
    <mergeCell ref="E46:F46"/>
    <mergeCell ref="C49:F49"/>
    <mergeCell ref="E50:F50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BK95"/>
  <sheetViews>
    <sheetView view="pageBreakPreview" topLeftCell="A58" zoomScale="60" zoomScaleNormal="80" zoomScalePageLayoutView="85" workbookViewId="0">
      <selection activeCell="C3" sqref="C3:F95"/>
    </sheetView>
  </sheetViews>
  <sheetFormatPr defaultColWidth="8.85546875" defaultRowHeight="15" outlineLevelRow="2"/>
  <cols>
    <col min="1" max="1" width="29.140625" style="7" customWidth="1"/>
    <col min="2" max="2" width="31.42578125" style="7" customWidth="1"/>
    <col min="3" max="3" width="41.7109375" style="7" customWidth="1"/>
    <col min="4" max="4" width="21.85546875" style="7" customWidth="1"/>
    <col min="5" max="5" width="11.5703125" style="7" customWidth="1"/>
    <col min="6" max="6" width="7.85546875" style="7" customWidth="1"/>
    <col min="7" max="23" width="8.85546875" style="7" customWidth="1"/>
    <col min="24" max="16384" width="8.85546875" style="7"/>
  </cols>
  <sheetData>
    <row r="1" spans="1:6" ht="28.5" customHeight="1">
      <c r="A1" s="174" t="s">
        <v>38</v>
      </c>
      <c r="B1" s="174" t="s">
        <v>106</v>
      </c>
      <c r="C1" s="221" t="s">
        <v>40</v>
      </c>
      <c r="D1" s="221" t="s">
        <v>41</v>
      </c>
      <c r="E1" s="473" t="s">
        <v>44</v>
      </c>
      <c r="F1" s="473"/>
    </row>
    <row r="2" spans="1:6" ht="28.5" customHeight="1">
      <c r="A2" s="177">
        <v>1</v>
      </c>
      <c r="B2" s="177">
        <v>2</v>
      </c>
      <c r="C2" s="222">
        <v>3</v>
      </c>
      <c r="D2" s="222">
        <v>4</v>
      </c>
      <c r="E2" s="388">
        <v>5</v>
      </c>
      <c r="F2" s="388"/>
    </row>
    <row r="3" spans="1:6" ht="28.5" customHeight="1">
      <c r="A3" s="525" t="s">
        <v>124</v>
      </c>
      <c r="B3" s="528" t="s">
        <v>184</v>
      </c>
      <c r="C3" s="462" t="s">
        <v>90</v>
      </c>
      <c r="D3" s="462"/>
      <c r="E3" s="462"/>
      <c r="F3" s="462"/>
    </row>
    <row r="4" spans="1:6" ht="28.5" customHeight="1">
      <c r="A4" s="526"/>
      <c r="B4" s="529"/>
      <c r="C4" s="179" t="str">
        <f>'[4]расчет по услугам'!$BP$12</f>
        <v>Учитель</v>
      </c>
      <c r="D4" s="180" t="s">
        <v>83</v>
      </c>
      <c r="E4" s="461">
        <f>'[4]расчет по услугам'!$BU$12</f>
        <v>211.80908256880733</v>
      </c>
      <c r="F4" s="461"/>
    </row>
    <row r="5" spans="1:6" s="6" customFormat="1" ht="33.75" customHeight="1" outlineLevel="1">
      <c r="A5" s="526"/>
      <c r="B5" s="529"/>
      <c r="C5" s="470" t="s">
        <v>109</v>
      </c>
      <c r="D5" s="471"/>
      <c r="E5" s="471"/>
      <c r="F5" s="471"/>
    </row>
    <row r="6" spans="1:6" ht="18" customHeight="1" outlineLevel="2">
      <c r="A6" s="526"/>
      <c r="B6" s="529"/>
      <c r="C6" s="179" t="str">
        <f>'[4]расчет по услугам'!$BP27</f>
        <v>Классные журналы</v>
      </c>
      <c r="D6" s="180" t="str">
        <f>'[17]расчет по услугам'!CF36</f>
        <v>шт</v>
      </c>
      <c r="E6" s="461">
        <f>'[4]расчет по услугам'!$BU27</f>
        <v>0</v>
      </c>
      <c r="F6" s="514"/>
    </row>
    <row r="7" spans="1:6" ht="15" customHeight="1" outlineLevel="2">
      <c r="A7" s="526"/>
      <c r="B7" s="529"/>
      <c r="C7" s="179" t="str">
        <f>'[4]расчет по услугам'!$BP28</f>
        <v>Бумага для офисной техники</v>
      </c>
      <c r="D7" s="180" t="str">
        <f>'[17]расчет по услугам'!CF37</f>
        <v>шт</v>
      </c>
      <c r="E7" s="461">
        <f>'[4]расчет по услугам'!$BU28</f>
        <v>0</v>
      </c>
      <c r="F7" s="514"/>
    </row>
    <row r="8" spans="1:6" ht="15" customHeight="1" outlineLevel="2">
      <c r="A8" s="526"/>
      <c r="B8" s="529"/>
      <c r="C8" s="179" t="str">
        <f>'[4]расчет по услугам'!$BP29</f>
        <v>Канцелярский набор</v>
      </c>
      <c r="D8" s="180" t="str">
        <f>'[17]расчет по услугам'!CF38</f>
        <v>шт</v>
      </c>
      <c r="E8" s="461">
        <f>'[4]расчет по услугам'!$BU29</f>
        <v>0</v>
      </c>
      <c r="F8" s="514"/>
    </row>
    <row r="9" spans="1:6" ht="15" customHeight="1" outlineLevel="2">
      <c r="A9" s="526"/>
      <c r="B9" s="529"/>
      <c r="C9" s="179" t="str">
        <f>'[4]расчет по услугам'!$BP30</f>
        <v>Набор шариковых ручек</v>
      </c>
      <c r="D9" s="180" t="s">
        <v>52</v>
      </c>
      <c r="E9" s="461">
        <f>'[4]расчет по услугам'!$BU30</f>
        <v>0</v>
      </c>
      <c r="F9" s="514"/>
    </row>
    <row r="10" spans="1:6" ht="15" customHeight="1" outlineLevel="2">
      <c r="A10" s="526"/>
      <c r="B10" s="529"/>
      <c r="C10" s="179" t="str">
        <f>'[4]расчет по услугам'!$BP31</f>
        <v>Набор гелевых ручек</v>
      </c>
      <c r="D10" s="180" t="s">
        <v>52</v>
      </c>
      <c r="E10" s="461">
        <f>'[4]расчет по услугам'!$BU31</f>
        <v>0</v>
      </c>
      <c r="F10" s="514"/>
    </row>
    <row r="11" spans="1:6" ht="15.75" customHeight="1" outlineLevel="2">
      <c r="A11" s="526"/>
      <c r="B11" s="529"/>
      <c r="C11" s="179" t="str">
        <f>'[4]расчет по услугам'!$BP32</f>
        <v>Стержень для ручек</v>
      </c>
      <c r="D11" s="180" t="str">
        <f>'[17]расчет по услугам'!CF41</f>
        <v>шт</v>
      </c>
      <c r="E11" s="461">
        <f>'[4]расчет по услугам'!$BU32</f>
        <v>0</v>
      </c>
      <c r="F11" s="514"/>
    </row>
    <row r="12" spans="1:6" ht="30" customHeight="1" outlineLevel="2">
      <c r="A12" s="526"/>
      <c r="B12" s="529"/>
      <c r="C12" s="179" t="str">
        <f>'[4]расчет по услугам'!$BP33</f>
        <v>Набор  для маркерной доски (маркеры, губка, спрей, магниты)</v>
      </c>
      <c r="D12" s="180" t="s">
        <v>52</v>
      </c>
      <c r="E12" s="461">
        <f>'[4]расчет по услугам'!$BU33</f>
        <v>0</v>
      </c>
      <c r="F12" s="514"/>
    </row>
    <row r="13" spans="1:6" ht="15" customHeight="1" outlineLevel="2">
      <c r="A13" s="526"/>
      <c r="B13" s="529"/>
      <c r="C13" s="179" t="str">
        <f>'[4]расчет по услугам'!$BP34</f>
        <v>Архивная папка</v>
      </c>
      <c r="D13" s="180" t="s">
        <v>52</v>
      </c>
      <c r="E13" s="461">
        <f>'[4]расчет по услугам'!$BU34</f>
        <v>0</v>
      </c>
      <c r="F13" s="514"/>
    </row>
    <row r="14" spans="1:6" ht="15" customHeight="1" outlineLevel="2">
      <c r="A14" s="526"/>
      <c r="B14" s="529"/>
      <c r="C14" s="179" t="str">
        <f>'[4]расчет по услугам'!$BP35</f>
        <v>Пластиковая папка</v>
      </c>
      <c r="D14" s="180" t="str">
        <f>'[17]расчет по услугам'!CF44</f>
        <v>шт</v>
      </c>
      <c r="E14" s="461">
        <f>'[4]расчет по услугам'!$BU35</f>
        <v>0</v>
      </c>
      <c r="F14" s="514"/>
    </row>
    <row r="15" spans="1:6" ht="18" customHeight="1" outlineLevel="2">
      <c r="A15" s="526"/>
      <c r="B15" s="529"/>
      <c r="C15" s="179" t="str">
        <f>'[4]расчет по услугам'!$BP36</f>
        <v>Скотч</v>
      </c>
      <c r="D15" s="180" t="s">
        <v>52</v>
      </c>
      <c r="E15" s="461">
        <f>'[4]расчет по услугам'!$BU36</f>
        <v>0</v>
      </c>
      <c r="F15" s="514"/>
    </row>
    <row r="16" spans="1:6" ht="15" customHeight="1" outlineLevel="2">
      <c r="A16" s="526"/>
      <c r="B16" s="529"/>
      <c r="C16" s="179" t="str">
        <f>'[4]расчет по услугам'!$BP37</f>
        <v>Ножницы</v>
      </c>
      <c r="D16" s="180" t="s">
        <v>52</v>
      </c>
      <c r="E16" s="461">
        <f>'[4]расчет по услугам'!$BU37</f>
        <v>0</v>
      </c>
      <c r="F16" s="514"/>
    </row>
    <row r="17" spans="1:6" ht="15" customHeight="1" outlineLevel="2">
      <c r="A17" s="526"/>
      <c r="B17" s="529"/>
      <c r="C17" s="179" t="str">
        <f>'[4]расчет по услугам'!$BP38</f>
        <v>Набор фломастеров</v>
      </c>
      <c r="D17" s="180" t="s">
        <v>52</v>
      </c>
      <c r="E17" s="461">
        <f>'[4]расчет по услугам'!$BU38</f>
        <v>0</v>
      </c>
      <c r="F17" s="514"/>
    </row>
    <row r="18" spans="1:6" ht="15" customHeight="1" outlineLevel="2">
      <c r="A18" s="526"/>
      <c r="B18" s="529"/>
      <c r="C18" s="179" t="str">
        <f>'[4]расчет по услугам'!$BP39</f>
        <v>Набор файлов</v>
      </c>
      <c r="D18" s="180" t="str">
        <f>'[17]расчет по услугам'!CF48</f>
        <v>шт</v>
      </c>
      <c r="E18" s="461">
        <f>'[4]расчет по услугам'!$BU39</f>
        <v>0</v>
      </c>
      <c r="F18" s="514"/>
    </row>
    <row r="19" spans="1:6" ht="15" customHeight="1" outlineLevel="2">
      <c r="A19" s="526"/>
      <c r="B19" s="529"/>
      <c r="C19" s="179" t="str">
        <f>'[4]расчет по услугам'!$BP40</f>
        <v>Клей канцелярский</v>
      </c>
      <c r="D19" s="180" t="str">
        <f>'[17]расчет по услугам'!CF49</f>
        <v>шт</v>
      </c>
      <c r="E19" s="461">
        <f>'[4]расчет по услугам'!$BU40</f>
        <v>0</v>
      </c>
      <c r="F19" s="514"/>
    </row>
    <row r="20" spans="1:6" ht="18" customHeight="1" outlineLevel="2">
      <c r="A20" s="526"/>
      <c r="B20" s="529"/>
      <c r="C20" s="179" t="str">
        <f>'[4]расчет по услугам'!$BP41</f>
        <v>Материалы для занятий</v>
      </c>
      <c r="D20" s="180" t="str">
        <f>'[17]расчет по услугам'!CF50</f>
        <v>шт</v>
      </c>
      <c r="E20" s="461">
        <f>'[4]расчет по услугам'!$BU41</f>
        <v>0</v>
      </c>
      <c r="F20" s="514"/>
    </row>
    <row r="21" spans="1:6" ht="18" customHeight="1" outlineLevel="2">
      <c r="A21" s="526"/>
      <c r="B21" s="529"/>
      <c r="C21" s="179" t="str">
        <f>'[4]расчет по услугам'!$BP42</f>
        <v>картридж</v>
      </c>
      <c r="D21" s="180" t="str">
        <f>'[17]расчет по услугам'!CF51</f>
        <v>шт</v>
      </c>
      <c r="E21" s="461">
        <f>'[4]расчет по услугам'!$BU42</f>
        <v>0</v>
      </c>
      <c r="F21" s="514"/>
    </row>
    <row r="22" spans="1:6" ht="15" customHeight="1" outlineLevel="2">
      <c r="A22" s="526"/>
      <c r="B22" s="529"/>
      <c r="C22" s="179" t="str">
        <f>'[4]расчет по услугам'!$BP43</f>
        <v>тонер</v>
      </c>
      <c r="D22" s="180" t="s">
        <v>52</v>
      </c>
      <c r="E22" s="461">
        <f>'[4]расчет по услугам'!$BU43</f>
        <v>0</v>
      </c>
      <c r="F22" s="514"/>
    </row>
    <row r="23" spans="1:6" ht="15" customHeight="1" outlineLevel="2">
      <c r="A23" s="526"/>
      <c r="B23" s="529"/>
      <c r="C23" s="179" t="str">
        <f>'[4]расчет по услугам'!$BP44</f>
        <v>Материалы для уроков ОБЖ</v>
      </c>
      <c r="D23" s="180" t="str">
        <f>'[17]расчет по услугам'!CF53</f>
        <v>шт</v>
      </c>
      <c r="E23" s="461">
        <f>'[4]расчет по услугам'!$BU44</f>
        <v>0</v>
      </c>
      <c r="F23" s="514"/>
    </row>
    <row r="24" spans="1:6" ht="18.75" customHeight="1" outlineLevel="2">
      <c r="A24" s="526"/>
      <c r="B24" s="529"/>
      <c r="C24" s="179" t="str">
        <f>'[4]расчет по услугам'!$BP45</f>
        <v>Доска маркерная</v>
      </c>
      <c r="D24" s="180" t="str">
        <f>'[17]расчет по услугам'!CF54</f>
        <v>шт</v>
      </c>
      <c r="E24" s="461">
        <f>'[4]расчет по услугам'!$BU45</f>
        <v>0</v>
      </c>
      <c r="F24" s="514"/>
    </row>
    <row r="25" spans="1:6" ht="15" customHeight="1" outlineLevel="2">
      <c r="A25" s="526"/>
      <c r="B25" s="529"/>
      <c r="C25" s="179" t="str">
        <f>'[4]расчет по услугам'!$BP46</f>
        <v>Мел</v>
      </c>
      <c r="D25" s="180" t="str">
        <f>'[17]расчет по услугам'!CF55</f>
        <v>шт</v>
      </c>
      <c r="E25" s="461">
        <f>'[4]расчет по услугам'!$BU46</f>
        <v>0</v>
      </c>
      <c r="F25" s="514"/>
    </row>
    <row r="26" spans="1:6" ht="39" customHeight="1">
      <c r="A26" s="526"/>
      <c r="B26" s="529"/>
      <c r="C26" s="462" t="s">
        <v>53</v>
      </c>
      <c r="D26" s="462"/>
      <c r="E26" s="462"/>
      <c r="F26" s="462"/>
    </row>
    <row r="27" spans="1:6" ht="18.75" customHeight="1" outlineLevel="2">
      <c r="A27" s="526"/>
      <c r="B27" s="529"/>
      <c r="C27" s="189" t="str">
        <f>'[4]расчет по услугам'!$BP58</f>
        <v>медосмотр педработников</v>
      </c>
      <c r="D27" s="341" t="s">
        <v>85</v>
      </c>
      <c r="E27" s="522">
        <f>'[4]расчет по услугам'!$BU58</f>
        <v>2.2075055187637969E-3</v>
      </c>
      <c r="F27" s="522"/>
    </row>
    <row r="28" spans="1:6" ht="20.25" customHeight="1" outlineLevel="2">
      <c r="A28" s="526"/>
      <c r="B28" s="529"/>
      <c r="C28" s="189" t="str">
        <f>'[4]расчет по услугам'!$BP59</f>
        <v>ремонт и обслуживание оргтехники</v>
      </c>
      <c r="D28" s="341" t="s">
        <v>85</v>
      </c>
      <c r="E28" s="522">
        <f>'[4]расчет по услугам'!$BU59</f>
        <v>0</v>
      </c>
      <c r="F28" s="522"/>
    </row>
    <row r="29" spans="1:6" ht="17.25" customHeight="1" outlineLevel="2">
      <c r="A29" s="526"/>
      <c r="B29" s="529"/>
      <c r="C29" s="189" t="str">
        <f>'[4]расчет по услугам'!$BP60</f>
        <v>Интернет (компьютерный класс)</v>
      </c>
      <c r="D29" s="223" t="s">
        <v>85</v>
      </c>
      <c r="E29" s="522">
        <f>'[4]расчет по услугам'!$BU60</f>
        <v>0</v>
      </c>
      <c r="F29" s="522"/>
    </row>
    <row r="30" spans="1:6" ht="22.5" customHeight="1" outlineLevel="2">
      <c r="A30" s="526"/>
      <c r="B30" s="529"/>
      <c r="C30" s="189" t="str">
        <f>'[4]расчет по услугам'!$BP61</f>
        <v>командировочные расходы педработников</v>
      </c>
      <c r="D30" s="341" t="s">
        <v>85</v>
      </c>
      <c r="E30" s="522">
        <f>'[4]расчет по услугам'!$BU61</f>
        <v>2.2075055187637969E-3</v>
      </c>
      <c r="F30" s="522"/>
    </row>
    <row r="31" spans="1:6" ht="15" customHeight="1" outlineLevel="2">
      <c r="A31" s="526"/>
      <c r="B31" s="529"/>
      <c r="C31" s="189" t="str">
        <f>'[4]расчет по услугам'!$BP62</f>
        <v>Питание участников мероприятий (олимпиады, конкурсы)</v>
      </c>
      <c r="D31" s="341" t="s">
        <v>85</v>
      </c>
      <c r="E31" s="522">
        <f>'[4]расчет по услугам'!$BU62</f>
        <v>0</v>
      </c>
      <c r="F31" s="522"/>
    </row>
    <row r="32" spans="1:6" ht="30" customHeight="1" outlineLevel="2">
      <c r="A32" s="526"/>
      <c r="B32" s="529"/>
      <c r="C32" s="189" t="str">
        <f>'[4]расчет по услугам'!$BP63</f>
        <v>Участие воспитанников в различных мероприятиях за пределами района (проезд, проживание, питание)</v>
      </c>
      <c r="D32" s="341" t="s">
        <v>85</v>
      </c>
      <c r="E32" s="522">
        <f>'[4]расчет по услугам'!$BU63</f>
        <v>0</v>
      </c>
      <c r="F32" s="522"/>
    </row>
    <row r="33" spans="1:6" ht="15" customHeight="1" outlineLevel="2">
      <c r="A33" s="526"/>
      <c r="B33" s="529"/>
      <c r="C33" s="189" t="str">
        <f>'[4]расчет по услугам'!$BP64</f>
        <v>Награждение участников мероприятий</v>
      </c>
      <c r="D33" s="341" t="s">
        <v>85</v>
      </c>
      <c r="E33" s="522">
        <f>'[4]расчет по услугам'!$BU64</f>
        <v>0</v>
      </c>
      <c r="F33" s="522"/>
    </row>
    <row r="34" spans="1:6" ht="15" customHeight="1">
      <c r="A34" s="526"/>
      <c r="B34" s="529"/>
      <c r="C34" s="430" t="s">
        <v>60</v>
      </c>
      <c r="D34" s="430"/>
      <c r="E34" s="430"/>
      <c r="F34" s="430"/>
    </row>
    <row r="35" spans="1:6" ht="15.75" customHeight="1">
      <c r="A35" s="526"/>
      <c r="B35" s="529"/>
      <c r="C35" s="182" t="str">
        <f>'[4]расчет по услугам'!$BP70</f>
        <v>Электроэнергия 1</v>
      </c>
      <c r="D35" s="195" t="s">
        <v>110</v>
      </c>
      <c r="E35" s="464">
        <f>'[4]расчет по услугам'!$BU70</f>
        <v>0</v>
      </c>
      <c r="F35" s="464"/>
    </row>
    <row r="36" spans="1:6" ht="15.75" customHeight="1">
      <c r="A36" s="526"/>
      <c r="B36" s="529"/>
      <c r="C36" s="182" t="str">
        <f>'[4]расчет по услугам'!$BP71</f>
        <v>Теплоэнергия</v>
      </c>
      <c r="D36" s="195" t="s">
        <v>63</v>
      </c>
      <c r="E36" s="464">
        <f>'[4]расчет по услугам'!$BU71</f>
        <v>0</v>
      </c>
      <c r="F36" s="464"/>
    </row>
    <row r="37" spans="1:6" ht="15.75" customHeight="1">
      <c r="A37" s="526"/>
      <c r="B37" s="529"/>
      <c r="C37" s="182" t="str">
        <f>'[4]расчет по услугам'!$BP72</f>
        <v>Водоснабжение</v>
      </c>
      <c r="D37" s="195" t="s">
        <v>111</v>
      </c>
      <c r="E37" s="464">
        <f>'[4]расчет по услугам'!$BU72</f>
        <v>0</v>
      </c>
      <c r="F37" s="464"/>
    </row>
    <row r="38" spans="1:6" ht="15.75" customHeight="1">
      <c r="A38" s="526"/>
      <c r="B38" s="529"/>
      <c r="C38" s="182" t="str">
        <f>'[4]расчет по услугам'!$BP73</f>
        <v>ТКО</v>
      </c>
      <c r="D38" s="195" t="s">
        <v>111</v>
      </c>
      <c r="E38" s="464">
        <f>'[4]расчет по услугам'!$BU73</f>
        <v>0</v>
      </c>
      <c r="F38" s="464"/>
    </row>
    <row r="39" spans="1:6" ht="16.5" customHeight="1">
      <c r="A39" s="526"/>
      <c r="B39" s="529"/>
      <c r="C39" s="182" t="str">
        <f>'[4]расчет по услугам'!$BP74</f>
        <v>Водоотведение</v>
      </c>
      <c r="D39" s="195" t="s">
        <v>111</v>
      </c>
      <c r="E39" s="464">
        <f>'[4]расчет по услугам'!$BU74</f>
        <v>0</v>
      </c>
      <c r="F39" s="464"/>
    </row>
    <row r="40" spans="1:6" ht="36" customHeight="1">
      <c r="A40" s="526"/>
      <c r="B40" s="529"/>
      <c r="C40" s="462" t="s">
        <v>112</v>
      </c>
      <c r="D40" s="462"/>
      <c r="E40" s="462"/>
      <c r="F40" s="462"/>
    </row>
    <row r="41" spans="1:6" ht="52.5" customHeight="1">
      <c r="A41" s="526"/>
      <c r="B41" s="529"/>
      <c r="C41" s="179" t="str">
        <f>'[4]расчет по услугам'!$BP77</f>
        <v>Техническое обслуживание и регламентно-профилактический ремонт систем охранно-пожарной сигнализации</v>
      </c>
      <c r="D41" s="223" t="s">
        <v>85</v>
      </c>
      <c r="E41" s="461">
        <f>'[4]расчет по услугам'!$BU77</f>
        <v>0</v>
      </c>
      <c r="F41" s="461"/>
    </row>
    <row r="42" spans="1:6" ht="18.75" customHeight="1">
      <c r="A42" s="526"/>
      <c r="B42" s="529"/>
      <c r="C42" s="179" t="str">
        <f>'[4]расчет по услугам'!$BP78</f>
        <v>Проведение текущего ремонта</v>
      </c>
      <c r="D42" s="223" t="s">
        <v>85</v>
      </c>
      <c r="E42" s="461">
        <f>'[4]расчет по услугам'!$BU78</f>
        <v>0</v>
      </c>
      <c r="F42" s="461"/>
    </row>
    <row r="43" spans="1:6" ht="18.75" customHeight="1">
      <c r="A43" s="526"/>
      <c r="B43" s="529"/>
      <c r="C43" s="179" t="str">
        <f>'[4]расчет по услугам'!$BP79</f>
        <v>Поверка тепловодосчетчиков</v>
      </c>
      <c r="D43" s="223" t="s">
        <v>85</v>
      </c>
      <c r="E43" s="461">
        <f>'[4]расчет по услугам'!$BU79</f>
        <v>0</v>
      </c>
      <c r="F43" s="461"/>
    </row>
    <row r="44" spans="1:6" ht="30" customHeight="1">
      <c r="A44" s="526"/>
      <c r="B44" s="529"/>
      <c r="C44" s="179" t="str">
        <f>'[4]расчет по услугам'!$BP80</f>
        <v>Годовое техобслуживание узлов учета тепло-водоснабжения (ООО Теплоучет)</v>
      </c>
      <c r="D44" s="223" t="s">
        <v>85</v>
      </c>
      <c r="E44" s="461">
        <f>'[4]расчет по услугам'!$BU80</f>
        <v>0</v>
      </c>
      <c r="F44" s="461"/>
    </row>
    <row r="45" spans="1:6" ht="18.75" customHeight="1">
      <c r="A45" s="526"/>
      <c r="B45" s="529"/>
      <c r="C45" s="179" t="str">
        <f>'[4]расчет по услугам'!$BP81</f>
        <v>Обслуживание тревожной кнопки</v>
      </c>
      <c r="D45" s="223" t="s">
        <v>85</v>
      </c>
      <c r="E45" s="461">
        <f>'[4]расчет по услугам'!$BU81</f>
        <v>0</v>
      </c>
      <c r="F45" s="461"/>
    </row>
    <row r="46" spans="1:6" ht="20.25" customHeight="1">
      <c r="A46" s="526"/>
      <c r="B46" s="529"/>
      <c r="C46" s="179" t="str">
        <f>'[4]расчет по услугам'!$BP82</f>
        <v>Уборка территории от снега</v>
      </c>
      <c r="D46" s="223" t="s">
        <v>85</v>
      </c>
      <c r="E46" s="461">
        <f>'[4]расчет по услугам'!$BU82</f>
        <v>0</v>
      </c>
      <c r="F46" s="461"/>
    </row>
    <row r="47" spans="1:6" ht="16.5" customHeight="1">
      <c r="A47" s="526"/>
      <c r="B47" s="529"/>
      <c r="C47" s="179" t="str">
        <f>'[4]расчет по услугам'!$BP83</f>
        <v>Вывоз ТБО</v>
      </c>
      <c r="D47" s="223" t="s">
        <v>85</v>
      </c>
      <c r="E47" s="461">
        <f>'[4]расчет по услугам'!$BU83</f>
        <v>0</v>
      </c>
      <c r="F47" s="461"/>
    </row>
    <row r="48" spans="1:6" ht="15.75" customHeight="1">
      <c r="A48" s="526"/>
      <c r="B48" s="529"/>
      <c r="C48" s="179" t="str">
        <f>'[4]расчет по услугам'!$BP84</f>
        <v>Дератизация и дезинфекция</v>
      </c>
      <c r="D48" s="341" t="s">
        <v>85</v>
      </c>
      <c r="E48" s="461">
        <f>'[4]расчет по услугам'!$BU84</f>
        <v>0</v>
      </c>
      <c r="F48" s="461"/>
    </row>
    <row r="49" spans="1:6" ht="62.25" customHeight="1">
      <c r="A49" s="526"/>
      <c r="B49" s="529"/>
      <c r="C49" s="179" t="str">
        <f>'[4]расчет по услугам'!$BP85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49" s="341" t="s">
        <v>85</v>
      </c>
      <c r="E49" s="461">
        <f>'[4]расчет по услугам'!$BU85</f>
        <v>0</v>
      </c>
      <c r="F49" s="461"/>
    </row>
    <row r="50" spans="1:6" ht="18" customHeight="1">
      <c r="A50" s="526"/>
      <c r="B50" s="529"/>
      <c r="C50" s="179" t="str">
        <f>'[4]расчет по услугам'!$BP86</f>
        <v>Обслуживание охранной сигнализации</v>
      </c>
      <c r="D50" s="341" t="s">
        <v>85</v>
      </c>
      <c r="E50" s="461">
        <f>'[4]расчет по услугам'!$BU86</f>
        <v>0</v>
      </c>
      <c r="F50" s="461"/>
    </row>
    <row r="51" spans="1:6" ht="15" customHeight="1">
      <c r="A51" s="526"/>
      <c r="B51" s="529"/>
      <c r="C51" s="373" t="s">
        <v>68</v>
      </c>
      <c r="D51" s="373"/>
      <c r="E51" s="373"/>
      <c r="F51" s="373"/>
    </row>
    <row r="52" spans="1:6" ht="15" customHeight="1">
      <c r="A52" s="526"/>
      <c r="B52" s="529"/>
      <c r="C52" s="200"/>
      <c r="D52" s="200"/>
      <c r="E52" s="614"/>
      <c r="F52" s="615"/>
    </row>
    <row r="53" spans="1:6" s="45" customFormat="1" ht="18.75" customHeight="1">
      <c r="A53" s="526"/>
      <c r="B53" s="529"/>
      <c r="C53" s="462" t="s">
        <v>69</v>
      </c>
      <c r="D53" s="462"/>
      <c r="E53" s="462"/>
      <c r="F53" s="462"/>
    </row>
    <row r="54" spans="1:6" ht="15" customHeight="1">
      <c r="A54" s="526"/>
      <c r="B54" s="529"/>
      <c r="C54" s="179"/>
      <c r="D54" s="223"/>
      <c r="E54" s="461"/>
      <c r="F54" s="461"/>
    </row>
    <row r="55" spans="1:6" s="45" customFormat="1" ht="16.5" customHeight="1">
      <c r="A55" s="526"/>
      <c r="B55" s="529"/>
      <c r="C55" s="462" t="s">
        <v>72</v>
      </c>
      <c r="D55" s="462"/>
      <c r="E55" s="462"/>
      <c r="F55" s="462"/>
    </row>
    <row r="56" spans="1:6" s="45" customFormat="1" ht="33" customHeight="1">
      <c r="A56" s="526"/>
      <c r="B56" s="529"/>
      <c r="C56" s="633" t="str">
        <f>'[4]расчет по услугам'!$BP100</f>
        <v>Оплата грузовых перевозок по доставке грузов</v>
      </c>
      <c r="D56" s="633" t="str">
        <f>'[4]расчет по услугам'!$BQ100</f>
        <v>количество разовых услуг, ед.</v>
      </c>
      <c r="E56" s="630">
        <f>'[4]расчет по услугам'!$BU100</f>
        <v>6.8807339449541288E-3</v>
      </c>
      <c r="F56" s="631"/>
    </row>
    <row r="57" spans="1:6" s="45" customFormat="1" ht="35.25" customHeight="1">
      <c r="A57" s="526"/>
      <c r="B57" s="529"/>
      <c r="C57" s="633" t="str">
        <f>'[4]расчет по услугам'!$BP101</f>
        <v>прочие транспортные расходы (сдача отчетов, доставка документоов)</v>
      </c>
      <c r="D57" s="633" t="str">
        <f>'[4]расчет по услугам'!$BQ101</f>
        <v>сумма в год</v>
      </c>
      <c r="E57" s="630">
        <f>'[4]расчет по услугам'!$BU101</f>
        <v>2.2935779816513763E-3</v>
      </c>
      <c r="F57" s="631"/>
    </row>
    <row r="58" spans="1:6" s="45" customFormat="1" ht="35.25" customHeight="1">
      <c r="A58" s="526"/>
      <c r="B58" s="529"/>
      <c r="C58" s="633" t="str">
        <f>'[4]расчет по услугам'!$BP102</f>
        <v>Обеспечение доставки учащихся для проведения ЕГЭ</v>
      </c>
      <c r="D58" s="633" t="str">
        <f>'[4]расчет по услугам'!$BQ102</f>
        <v>сумма в год</v>
      </c>
      <c r="E58" s="630">
        <f>'[4]расчет по услугам'!$BU102</f>
        <v>0</v>
      </c>
      <c r="F58" s="631"/>
    </row>
    <row r="59" spans="1:6" ht="43.5" customHeight="1">
      <c r="A59" s="526"/>
      <c r="B59" s="529"/>
      <c r="C59" s="463" t="s">
        <v>75</v>
      </c>
      <c r="D59" s="463"/>
      <c r="E59" s="463"/>
      <c r="F59" s="463"/>
    </row>
    <row r="60" spans="1:6" ht="21" customHeight="1">
      <c r="A60" s="526"/>
      <c r="B60" s="529"/>
      <c r="C60" s="207" t="str">
        <f>'[4]расчет по услугам'!$BP105</f>
        <v>Директор</v>
      </c>
      <c r="D60" s="208" t="s">
        <v>83</v>
      </c>
      <c r="E60" s="461">
        <f>'[4]расчет по услугам'!$BU105</f>
        <v>2.05761316872428E-3</v>
      </c>
      <c r="F60" s="461"/>
    </row>
    <row r="61" spans="1:6" ht="22.5" customHeight="1">
      <c r="A61" s="526"/>
      <c r="B61" s="529"/>
      <c r="C61" s="207" t="str">
        <f>'[4]расчет по услугам'!$BP106</f>
        <v>Зам.директора</v>
      </c>
      <c r="D61" s="208" t="s">
        <v>83</v>
      </c>
      <c r="E61" s="461">
        <f>'[4]расчет по услугам'!$BU106</f>
        <v>7.2016460905349796E-3</v>
      </c>
      <c r="F61" s="461"/>
    </row>
    <row r="62" spans="1:6" ht="21" customHeight="1">
      <c r="A62" s="526"/>
      <c r="B62" s="529"/>
      <c r="C62" s="207" t="str">
        <f>'[4]расчет по услугам'!$BP107</f>
        <v>Секретарь учебной части</v>
      </c>
      <c r="D62" s="208" t="s">
        <v>83</v>
      </c>
      <c r="E62" s="461">
        <f>'[4]расчет по услугам'!$BU107</f>
        <v>2.05761316872428E-3</v>
      </c>
      <c r="F62" s="461"/>
    </row>
    <row r="63" spans="1:6" ht="17.25" customHeight="1">
      <c r="A63" s="526"/>
      <c r="B63" s="529"/>
      <c r="C63" s="207" t="str">
        <f>'[4]расчет по услугам'!$BP108</f>
        <v>Лаборант</v>
      </c>
      <c r="D63" s="228" t="s">
        <v>83</v>
      </c>
      <c r="E63" s="461">
        <f>'[4]расчет по услугам'!$BU108</f>
        <v>0</v>
      </c>
      <c r="F63" s="461"/>
    </row>
    <row r="64" spans="1:6" ht="21" customHeight="1">
      <c r="A64" s="526"/>
      <c r="B64" s="529"/>
      <c r="C64" s="207" t="str">
        <f>'[4]расчет по услугам'!$BP109</f>
        <v>Заведующий библиотекой</v>
      </c>
      <c r="D64" s="208" t="s">
        <v>83</v>
      </c>
      <c r="E64" s="461">
        <f>'[4]расчет по услугам'!$BU109</f>
        <v>0</v>
      </c>
      <c r="F64" s="461"/>
    </row>
    <row r="65" spans="1:6" ht="43.5" customHeight="1">
      <c r="A65" s="526"/>
      <c r="B65" s="529"/>
      <c r="C65" s="207" t="str">
        <f>'[4]расчет по услугам'!$BP110</f>
        <v>Рабочий по обслуживанию и ремонту зданий</v>
      </c>
      <c r="D65" s="208" t="s">
        <v>83</v>
      </c>
      <c r="E65" s="461">
        <f>'[4]расчет по услугам'!$BU110</f>
        <v>0</v>
      </c>
      <c r="F65" s="461"/>
    </row>
    <row r="66" spans="1:6" ht="21" customHeight="1">
      <c r="A66" s="526"/>
      <c r="B66" s="529"/>
      <c r="C66" s="207" t="str">
        <f>'[4]расчет по услугам'!$BP111</f>
        <v>Техник-программист</v>
      </c>
      <c r="D66" s="208" t="s">
        <v>83</v>
      </c>
      <c r="E66" s="461">
        <f>'[4]расчет по услугам'!$BU111</f>
        <v>0</v>
      </c>
      <c r="F66" s="461"/>
    </row>
    <row r="67" spans="1:6" s="6" customFormat="1" ht="23.25" customHeight="1">
      <c r="A67" s="526"/>
      <c r="B67" s="529"/>
      <c r="C67" s="207" t="str">
        <f>'[4]расчет по услугам'!$BP112</f>
        <v>Сторож</v>
      </c>
      <c r="D67" s="208" t="s">
        <v>83</v>
      </c>
      <c r="E67" s="461">
        <f>'[4]расчет по услугам'!$BU112</f>
        <v>0</v>
      </c>
      <c r="F67" s="461"/>
    </row>
    <row r="68" spans="1:6" s="6" customFormat="1" ht="21" customHeight="1">
      <c r="A68" s="526"/>
      <c r="B68" s="529"/>
      <c r="C68" s="207" t="str">
        <f>'[4]расчет по услугам'!$BP113</f>
        <v>Дворник</v>
      </c>
      <c r="D68" s="208" t="s">
        <v>83</v>
      </c>
      <c r="E68" s="461">
        <f>'[4]расчет по услугам'!$BU113</f>
        <v>0</v>
      </c>
      <c r="F68" s="461"/>
    </row>
    <row r="69" spans="1:6" s="6" customFormat="1" ht="21" customHeight="1">
      <c r="A69" s="526"/>
      <c r="B69" s="529"/>
      <c r="C69" s="207" t="str">
        <f>'[4]расчет по услугам'!$BP114</f>
        <v>Вахтер</v>
      </c>
      <c r="D69" s="208" t="s">
        <v>83</v>
      </c>
      <c r="E69" s="461">
        <f>'[4]расчет по услугам'!$BU114</f>
        <v>0</v>
      </c>
      <c r="F69" s="461"/>
    </row>
    <row r="70" spans="1:6" ht="18.75" customHeight="1">
      <c r="A70" s="526"/>
      <c r="B70" s="529"/>
      <c r="C70" s="207" t="str">
        <f>'[4]расчет по услугам'!$BP115</f>
        <v>Уборщик</v>
      </c>
      <c r="D70" s="208" t="s">
        <v>83</v>
      </c>
      <c r="E70" s="461">
        <f>'[4]расчет по услугам'!$BU115</f>
        <v>0</v>
      </c>
      <c r="F70" s="461"/>
    </row>
    <row r="71" spans="1:6" s="45" customFormat="1" ht="17.25" customHeight="1">
      <c r="A71" s="526"/>
      <c r="B71" s="529"/>
      <c r="C71" s="462" t="s">
        <v>77</v>
      </c>
      <c r="D71" s="462"/>
      <c r="E71" s="462"/>
      <c r="F71" s="462"/>
    </row>
    <row r="72" spans="1:6" ht="16.5" customHeight="1">
      <c r="A72" s="526"/>
      <c r="B72" s="529"/>
      <c r="C72" s="179" t="str">
        <f>'[4]расчет по услугам'!$BP119</f>
        <v>Медикаменты</v>
      </c>
      <c r="D72" s="191" t="s">
        <v>85</v>
      </c>
      <c r="E72" s="461">
        <f>'[4]расчет по услугам'!$BU119</f>
        <v>0</v>
      </c>
      <c r="F72" s="461"/>
    </row>
    <row r="73" spans="1:6" ht="18.75" customHeight="1">
      <c r="A73" s="526"/>
      <c r="B73" s="529"/>
      <c r="C73" s="179" t="str">
        <f>'[4]расчет по услугам'!$BP120</f>
        <v>Услуги Семис</v>
      </c>
      <c r="D73" s="191" t="s">
        <v>85</v>
      </c>
      <c r="E73" s="461">
        <f>'[4]расчет по услугам'!$BU120</f>
        <v>0</v>
      </c>
      <c r="F73" s="461"/>
    </row>
    <row r="74" spans="1:6" ht="30" customHeight="1">
      <c r="A74" s="526"/>
      <c r="B74" s="529"/>
      <c r="C74" s="179" t="str">
        <f>'[4]расчет по услугам'!$BP121</f>
        <v>командировочные расходы административного персонала</v>
      </c>
      <c r="D74" s="191" t="s">
        <v>85</v>
      </c>
      <c r="E74" s="461">
        <f>'[4]расчет по услугам'!$BU121</f>
        <v>0</v>
      </c>
      <c r="F74" s="461"/>
    </row>
    <row r="75" spans="1:6" ht="30" customHeight="1">
      <c r="A75" s="526"/>
      <c r="B75" s="529"/>
      <c r="C75" s="179" t="str">
        <f>'[4]расчет по услугам'!$BP122</f>
        <v>Испытание диэлектрических бот и перчаток</v>
      </c>
      <c r="D75" s="191" t="s">
        <v>85</v>
      </c>
      <c r="E75" s="461">
        <f>'[4]расчет по услугам'!$BU122</f>
        <v>0</v>
      </c>
      <c r="F75" s="461"/>
    </row>
    <row r="76" spans="1:6" ht="16.5" customHeight="1">
      <c r="A76" s="526"/>
      <c r="B76" s="529"/>
      <c r="C76" s="179" t="str">
        <f>'[4]расчет по услугам'!$BP123</f>
        <v>Демеркуризация отработанных ламп</v>
      </c>
      <c r="D76" s="191" t="s">
        <v>85</v>
      </c>
      <c r="E76" s="461">
        <f>'[4]расчет по услугам'!$BU123</f>
        <v>0</v>
      </c>
      <c r="F76" s="461"/>
    </row>
    <row r="77" spans="1:6" ht="18.75" customHeight="1">
      <c r="A77" s="526"/>
      <c r="B77" s="529"/>
      <c r="C77" s="179" t="str">
        <f>'[4]расчет по услугам'!$BP124</f>
        <v>Аттестация условий оабочих мест</v>
      </c>
      <c r="D77" s="191" t="s">
        <v>85</v>
      </c>
      <c r="E77" s="461">
        <f>'[4]расчет по услугам'!$BU124</f>
        <v>0</v>
      </c>
      <c r="F77" s="461"/>
    </row>
    <row r="78" spans="1:6" ht="15" customHeight="1">
      <c r="A78" s="526"/>
      <c r="B78" s="529"/>
      <c r="C78" s="179" t="str">
        <f>'[4]расчет по услугам'!$BP125</f>
        <v>Инструментальный контроль качества</v>
      </c>
      <c r="D78" s="191" t="s">
        <v>85</v>
      </c>
      <c r="E78" s="461">
        <f>'[4]расчет по услугам'!$BU125</f>
        <v>0</v>
      </c>
      <c r="F78" s="461"/>
    </row>
    <row r="79" spans="1:6" ht="18.75" customHeight="1">
      <c r="A79" s="526"/>
      <c r="B79" s="529"/>
      <c r="C79" s="179" t="str">
        <f>'[4]расчет по услугам'!$BP126</f>
        <v>Замена технического паспорта</v>
      </c>
      <c r="D79" s="191" t="s">
        <v>85</v>
      </c>
      <c r="E79" s="461">
        <f>'[4]расчет по услугам'!$BU126</f>
        <v>0</v>
      </c>
      <c r="F79" s="461"/>
    </row>
    <row r="80" spans="1:6" ht="30" customHeight="1">
      <c r="A80" s="526"/>
      <c r="B80" s="529"/>
      <c r="C80" s="179" t="str">
        <f>'[4]расчет по услугам'!$BP127</f>
        <v>Экспертиза огнезащитной обработки строительных конструкций и текстильных материалов</v>
      </c>
      <c r="D80" s="191" t="s">
        <v>85</v>
      </c>
      <c r="E80" s="461">
        <f>'[4]расчет по услугам'!$BU127</f>
        <v>0</v>
      </c>
      <c r="F80" s="461"/>
    </row>
    <row r="81" spans="1:6" ht="17.25" customHeight="1">
      <c r="A81" s="526"/>
      <c r="B81" s="529"/>
      <c r="C81" s="179" t="str">
        <f>'[4]расчет по услугам'!$BP128</f>
        <v>Налоги, госпошлина</v>
      </c>
      <c r="D81" s="191" t="s">
        <v>85</v>
      </c>
      <c r="E81" s="461">
        <f>'[4]расчет по услугам'!$BU128</f>
        <v>0</v>
      </c>
      <c r="F81" s="461"/>
    </row>
    <row r="82" spans="1:6" ht="20.25" customHeight="1">
      <c r="A82" s="526"/>
      <c r="B82" s="529"/>
      <c r="C82" s="179" t="str">
        <f>'[4]расчет по услугам'!$BP129</f>
        <v>пособие по уходу за ребенком до 3-х лет</v>
      </c>
      <c r="D82" s="191" t="s">
        <v>85</v>
      </c>
      <c r="E82" s="461">
        <f>'[4]расчет по услугам'!$BU129</f>
        <v>0</v>
      </c>
      <c r="F82" s="461"/>
    </row>
    <row r="83" spans="1:6" ht="20.25" customHeight="1">
      <c r="A83" s="526"/>
      <c r="B83" s="529"/>
      <c r="C83" s="179" t="str">
        <f>'[4]расчет по услугам'!$BP130</f>
        <v>Медосмотр административного персонала</v>
      </c>
      <c r="D83" s="191" t="s">
        <v>85</v>
      </c>
      <c r="E83" s="461">
        <f>'[4]расчет по услугам'!$BU130</f>
        <v>0</v>
      </c>
      <c r="F83" s="461"/>
    </row>
    <row r="84" spans="1:6" ht="16.5" customHeight="1">
      <c r="A84" s="526"/>
      <c r="B84" s="529"/>
      <c r="C84" s="179" t="str">
        <f>'[4]расчет по услугам'!$BP131</f>
        <v>Прочие услуги</v>
      </c>
      <c r="D84" s="180" t="s">
        <v>85</v>
      </c>
      <c r="E84" s="461">
        <f>'[4]расчет по услугам'!$BU131</f>
        <v>0</v>
      </c>
      <c r="F84" s="461"/>
    </row>
    <row r="85" spans="1:6" ht="34.5" customHeight="1">
      <c r="A85" s="526"/>
      <c r="B85" s="529"/>
      <c r="C85" s="179" t="str">
        <f>'[4]расчет по услугам'!$BP132</f>
        <v>Хоз.товары (дезинфицирующие, моющие средства)</v>
      </c>
      <c r="D85" s="180" t="s">
        <v>85</v>
      </c>
      <c r="E85" s="461">
        <f>'[4]расчет по услугам'!$BU132</f>
        <v>0</v>
      </c>
      <c r="F85" s="461"/>
    </row>
    <row r="86" spans="1:6" ht="19.5" customHeight="1">
      <c r="A86" s="526"/>
      <c r="B86" s="529"/>
      <c r="C86" s="179" t="str">
        <f>'[4]расчет по услугам'!$BP133</f>
        <v>ГСМ</v>
      </c>
      <c r="D86" s="180"/>
      <c r="E86" s="461">
        <f>'[4]расчет по услугам'!$BU133</f>
        <v>0</v>
      </c>
      <c r="F86" s="461"/>
    </row>
    <row r="87" spans="1:6" ht="24" customHeight="1">
      <c r="A87" s="526"/>
      <c r="B87" s="529"/>
      <c r="C87" s="179" t="str">
        <f>'[4]расчет по услугам'!$BP134</f>
        <v>Мягкий инвентарь  (постельное, подушки)</v>
      </c>
      <c r="D87" s="180"/>
      <c r="E87" s="461">
        <f>'[4]расчет по услугам'!$BU134</f>
        <v>0</v>
      </c>
      <c r="F87" s="461"/>
    </row>
    <row r="88" spans="1:6" ht="16.5" customHeight="1">
      <c r="A88" s="526"/>
      <c r="B88" s="529"/>
      <c r="C88" s="179" t="str">
        <f>'[4]расчет по услугам'!$BP135</f>
        <v>Медосмотр обслуживающего персонала</v>
      </c>
      <c r="D88" s="180" t="s">
        <v>85</v>
      </c>
      <c r="E88" s="461">
        <f>'[4]расчет по услугам'!$BU135</f>
        <v>0</v>
      </c>
      <c r="F88" s="461"/>
    </row>
    <row r="89" spans="1:6" ht="31.5" customHeight="1">
      <c r="A89" s="526"/>
      <c r="B89" s="529"/>
      <c r="C89" s="179" t="str">
        <f>'[4]расчет по услугам'!$BP136</f>
        <v>Обучение электро-теплотехнического персонала</v>
      </c>
      <c r="D89" s="180" t="s">
        <v>85</v>
      </c>
      <c r="E89" s="461">
        <f>'[4]расчет по услугам'!$BU136</f>
        <v>0</v>
      </c>
      <c r="F89" s="461"/>
    </row>
    <row r="90" spans="1:6" ht="17.25" customHeight="1">
      <c r="A90" s="526"/>
      <c r="B90" s="529"/>
      <c r="C90" s="179" t="str">
        <f>'[4]расчет по услугам'!$BP137</f>
        <v>Услуги Центра гигины и эпидемиологии</v>
      </c>
      <c r="D90" s="180" t="s">
        <v>85</v>
      </c>
      <c r="E90" s="461">
        <f>'[4]расчет по услугам'!$BU137</f>
        <v>0</v>
      </c>
      <c r="F90" s="461"/>
    </row>
    <row r="91" spans="1:6" s="38" customFormat="1" ht="18.75" customHeight="1">
      <c r="A91" s="526"/>
      <c r="B91" s="529"/>
      <c r="C91" s="179" t="str">
        <f>'[4]расчет по услугам'!$BP138</f>
        <v>Строительные материалы</v>
      </c>
      <c r="D91" s="180" t="s">
        <v>85</v>
      </c>
      <c r="E91" s="461">
        <f>'[4]расчет по услугам'!$BU138</f>
        <v>0</v>
      </c>
      <c r="F91" s="461"/>
    </row>
    <row r="92" spans="1:6" s="38" customFormat="1" ht="31.5" customHeight="1">
      <c r="A92" s="526"/>
      <c r="B92" s="529"/>
      <c r="C92" s="179" t="str">
        <f>'[4]расчет по услугам'!$BP139</f>
        <v>Проведение испытаний устройст заземления и изоляции электросетей</v>
      </c>
      <c r="D92" s="180" t="s">
        <v>85</v>
      </c>
      <c r="E92" s="461">
        <f>'[4]расчет по услугам'!$BU139</f>
        <v>0</v>
      </c>
      <c r="F92" s="461"/>
    </row>
    <row r="93" spans="1:6" s="38" customFormat="1" ht="30" customHeight="1">
      <c r="A93" s="526"/>
      <c r="B93" s="529"/>
      <c r="C93" s="179" t="str">
        <f>'[4]расчет по услугам'!$BP140</f>
        <v>Обслуживание системы наружного видеонаблюдения</v>
      </c>
      <c r="D93" s="180" t="s">
        <v>85</v>
      </c>
      <c r="E93" s="461">
        <f>'[4]расчет по услугам'!$BU140</f>
        <v>0</v>
      </c>
      <c r="F93" s="461"/>
    </row>
    <row r="94" spans="1:6" ht="15" customHeight="1">
      <c r="A94" s="526"/>
      <c r="B94" s="529"/>
      <c r="C94" s="179" t="str">
        <f>'[4]расчет по услугам'!$BP141</f>
        <v>Прочие материальные запасы</v>
      </c>
      <c r="D94" s="180" t="s">
        <v>85</v>
      </c>
      <c r="E94" s="461">
        <f>'[4]расчет по услугам'!$BU141</f>
        <v>0</v>
      </c>
      <c r="F94" s="461"/>
    </row>
    <row r="95" spans="1:6" ht="15" customHeight="1">
      <c r="A95" s="526"/>
      <c r="B95" s="529"/>
      <c r="C95" s="179" t="str">
        <f>'[4]расчет по услугам'!$BP142</f>
        <v>Организация питания воспитанников</v>
      </c>
      <c r="D95" s="180" t="s">
        <v>85</v>
      </c>
      <c r="E95" s="461">
        <f>'[4]расчет по услугам'!$BU142</f>
        <v>0</v>
      </c>
      <c r="F95" s="461"/>
    </row>
  </sheetData>
  <mergeCells count="97">
    <mergeCell ref="A3:A95"/>
    <mergeCell ref="B3:B95"/>
    <mergeCell ref="E93:F93"/>
    <mergeCell ref="E94:F94"/>
    <mergeCell ref="E95:F95"/>
    <mergeCell ref="E87:F87"/>
    <mergeCell ref="E88:F88"/>
    <mergeCell ref="E89:F89"/>
    <mergeCell ref="E90:F90"/>
    <mergeCell ref="E91:F91"/>
    <mergeCell ref="E92:F92"/>
    <mergeCell ref="E81:F81"/>
    <mergeCell ref="E82:F82"/>
    <mergeCell ref="E83:F83"/>
    <mergeCell ref="E84:F84"/>
    <mergeCell ref="E85:F85"/>
    <mergeCell ref="E86:F86"/>
    <mergeCell ref="E75:F75"/>
    <mergeCell ref="E76:F76"/>
    <mergeCell ref="E77:F77"/>
    <mergeCell ref="E78:F78"/>
    <mergeCell ref="E79:F79"/>
    <mergeCell ref="E80:F80"/>
    <mergeCell ref="C71:F71"/>
    <mergeCell ref="E72:F72"/>
    <mergeCell ref="E73:F73"/>
    <mergeCell ref="E74:F74"/>
    <mergeCell ref="E69:F69"/>
    <mergeCell ref="E70:F70"/>
    <mergeCell ref="E63:F63"/>
    <mergeCell ref="E64:F64"/>
    <mergeCell ref="E65:F65"/>
    <mergeCell ref="E66:F66"/>
    <mergeCell ref="E67:F67"/>
    <mergeCell ref="E68:F68"/>
    <mergeCell ref="C59:F59"/>
    <mergeCell ref="E60:F60"/>
    <mergeCell ref="E61:F61"/>
    <mergeCell ref="E62:F62"/>
    <mergeCell ref="C55:F55"/>
    <mergeCell ref="E54:F54"/>
    <mergeCell ref="E56:F56"/>
    <mergeCell ref="E57:F57"/>
    <mergeCell ref="E58:F58"/>
    <mergeCell ref="C53:F53"/>
    <mergeCell ref="E52:F52"/>
    <mergeCell ref="C51:F51"/>
    <mergeCell ref="E43:F43"/>
    <mergeCell ref="E44:F44"/>
    <mergeCell ref="E45:F45"/>
    <mergeCell ref="E46:F46"/>
    <mergeCell ref="E47:F47"/>
    <mergeCell ref="E48:F48"/>
    <mergeCell ref="C40:F40"/>
    <mergeCell ref="E41:F41"/>
    <mergeCell ref="E42:F42"/>
    <mergeCell ref="E35:F35"/>
    <mergeCell ref="E36:F36"/>
    <mergeCell ref="E37:F37"/>
    <mergeCell ref="E39:F39"/>
    <mergeCell ref="C34:F34"/>
    <mergeCell ref="E32:F32"/>
    <mergeCell ref="E33:F33"/>
    <mergeCell ref="E38:F38"/>
    <mergeCell ref="E49:F49"/>
    <mergeCell ref="E50:F50"/>
    <mergeCell ref="E29:F29"/>
    <mergeCell ref="E30:F30"/>
    <mergeCell ref="E31:F31"/>
    <mergeCell ref="E27:F27"/>
    <mergeCell ref="E28:F28"/>
    <mergeCell ref="C26:F26"/>
    <mergeCell ref="E25:F25"/>
    <mergeCell ref="E23:F23"/>
    <mergeCell ref="E24:F24"/>
    <mergeCell ref="E21:F21"/>
    <mergeCell ref="E22:F22"/>
    <mergeCell ref="E19:F19"/>
    <mergeCell ref="E20:F20"/>
    <mergeCell ref="E17:F17"/>
    <mergeCell ref="E18:F18"/>
    <mergeCell ref="E15:F15"/>
    <mergeCell ref="E16:F16"/>
    <mergeCell ref="E14:F14"/>
    <mergeCell ref="E11:F11"/>
    <mergeCell ref="E12:F12"/>
    <mergeCell ref="E10:F10"/>
    <mergeCell ref="E6:F6"/>
    <mergeCell ref="E7:F7"/>
    <mergeCell ref="E8:F8"/>
    <mergeCell ref="E9:F9"/>
    <mergeCell ref="E13:F13"/>
    <mergeCell ref="C3:F3"/>
    <mergeCell ref="E4:F4"/>
    <mergeCell ref="E1:F1"/>
    <mergeCell ref="E2:F2"/>
    <mergeCell ref="C5:F5"/>
  </mergeCells>
  <pageMargins left="0.78740157480314965" right="0.59055118110236227" top="0.39370078740157483" bottom="0.39370078740157483" header="0.31496062992125984" footer="0.31496062992125984"/>
  <pageSetup paperSize="9" scale="61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BK95"/>
  <sheetViews>
    <sheetView view="pageBreakPreview" zoomScale="60" zoomScaleNormal="80" zoomScalePageLayoutView="85" workbookViewId="0">
      <selection activeCell="D85" sqref="D85:D89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48.140625" style="7" customWidth="1"/>
    <col min="4" max="4" width="21.85546875" style="7" customWidth="1"/>
    <col min="5" max="5" width="11.5703125" style="7" customWidth="1"/>
    <col min="6" max="6" width="7.85546875" style="7" customWidth="1"/>
    <col min="7" max="23" width="8.85546875" style="7" customWidth="1"/>
    <col min="24" max="16384" width="8.85546875" style="7"/>
  </cols>
  <sheetData>
    <row r="1" spans="1:6" ht="90" customHeight="1">
      <c r="A1" s="174" t="s">
        <v>38</v>
      </c>
      <c r="B1" s="174" t="s">
        <v>106</v>
      </c>
      <c r="C1" s="231" t="s">
        <v>40</v>
      </c>
      <c r="D1" s="231" t="s">
        <v>41</v>
      </c>
      <c r="E1" s="473" t="s">
        <v>44</v>
      </c>
      <c r="F1" s="473"/>
    </row>
    <row r="2" spans="1:6">
      <c r="A2" s="177">
        <v>1</v>
      </c>
      <c r="B2" s="177">
        <v>2</v>
      </c>
      <c r="C2" s="232">
        <v>3</v>
      </c>
      <c r="D2" s="232">
        <v>4</v>
      </c>
      <c r="E2" s="388">
        <v>5</v>
      </c>
      <c r="F2" s="388"/>
    </row>
    <row r="3" spans="1:6" ht="39.75" customHeight="1">
      <c r="A3" s="352" t="s">
        <v>125</v>
      </c>
      <c r="B3" s="472" t="s">
        <v>179</v>
      </c>
      <c r="C3" s="462" t="s">
        <v>90</v>
      </c>
      <c r="D3" s="462"/>
      <c r="E3" s="462"/>
      <c r="F3" s="462"/>
    </row>
    <row r="4" spans="1:6" ht="17.25" customHeight="1">
      <c r="A4" s="352"/>
      <c r="B4" s="472"/>
      <c r="C4" s="179" t="str">
        <f>'[4]расчет по услугам'!$BP$12</f>
        <v>Учитель</v>
      </c>
      <c r="D4" s="340" t="s">
        <v>83</v>
      </c>
      <c r="E4" s="461">
        <f>'[4]расчет по услугам'!$BU$12</f>
        <v>211.80908256880733</v>
      </c>
      <c r="F4" s="461"/>
    </row>
    <row r="5" spans="1:6" ht="29.25" customHeight="1" outlineLevel="1">
      <c r="A5" s="352"/>
      <c r="B5" s="472"/>
      <c r="C5" s="470" t="s">
        <v>109</v>
      </c>
      <c r="D5" s="471"/>
      <c r="E5" s="471"/>
      <c r="F5" s="471"/>
    </row>
    <row r="6" spans="1:6" ht="18" customHeight="1" outlineLevel="1">
      <c r="A6" s="352"/>
      <c r="B6" s="472"/>
      <c r="C6" s="179" t="str">
        <f>'[4]расчет по услугам'!$BP27</f>
        <v>Классные журналы</v>
      </c>
      <c r="D6" s="340" t="str">
        <f>'[17]расчет по услугам'!CF36</f>
        <v>шт</v>
      </c>
      <c r="E6" s="461">
        <f>'[4]расчет по услугам'!$BU27</f>
        <v>0</v>
      </c>
      <c r="F6" s="514"/>
    </row>
    <row r="7" spans="1:6" ht="16.5" customHeight="1" outlineLevel="1">
      <c r="A7" s="352"/>
      <c r="B7" s="472"/>
      <c r="C7" s="179" t="str">
        <f>'[4]расчет по услугам'!$BP28</f>
        <v>Бумага для офисной техники</v>
      </c>
      <c r="D7" s="340" t="str">
        <f>'[17]расчет по услугам'!CF37</f>
        <v>шт</v>
      </c>
      <c r="E7" s="461">
        <f>'[4]расчет по услугам'!$BU28</f>
        <v>0</v>
      </c>
      <c r="F7" s="514"/>
    </row>
    <row r="8" spans="1:6" ht="16.5" customHeight="1" outlineLevel="1">
      <c r="A8" s="352"/>
      <c r="B8" s="472"/>
      <c r="C8" s="179" t="str">
        <f>'[4]расчет по услугам'!$BP29</f>
        <v>Канцелярский набор</v>
      </c>
      <c r="D8" s="340" t="str">
        <f>'[17]расчет по услугам'!CF38</f>
        <v>шт</v>
      </c>
      <c r="E8" s="461">
        <f>'[4]расчет по услугам'!$BU29</f>
        <v>0</v>
      </c>
      <c r="F8" s="514"/>
    </row>
    <row r="9" spans="1:6" ht="19.5" customHeight="1" outlineLevel="1">
      <c r="A9" s="352"/>
      <c r="B9" s="472"/>
      <c r="C9" s="179" t="str">
        <f>'[4]расчет по услугам'!$BP30</f>
        <v>Набор шариковых ручек</v>
      </c>
      <c r="D9" s="340" t="s">
        <v>52</v>
      </c>
      <c r="E9" s="461">
        <f>'[4]расчет по услугам'!$BU30</f>
        <v>0</v>
      </c>
      <c r="F9" s="514"/>
    </row>
    <row r="10" spans="1:6" ht="15.75" customHeight="1" outlineLevel="1">
      <c r="A10" s="352"/>
      <c r="B10" s="472"/>
      <c r="C10" s="179" t="str">
        <f>'[4]расчет по услугам'!$BP31</f>
        <v>Набор гелевых ручек</v>
      </c>
      <c r="D10" s="340" t="s">
        <v>52</v>
      </c>
      <c r="E10" s="461">
        <f>'[4]расчет по услугам'!$BU31</f>
        <v>0</v>
      </c>
      <c r="F10" s="514"/>
    </row>
    <row r="11" spans="1:6" s="33" customFormat="1" ht="15" customHeight="1" outlineLevel="1">
      <c r="A11" s="352"/>
      <c r="B11" s="472"/>
      <c r="C11" s="179" t="str">
        <f>'[4]расчет по услугам'!$BP32</f>
        <v>Стержень для ручек</v>
      </c>
      <c r="D11" s="340" t="str">
        <f>'[17]расчет по услугам'!CF41</f>
        <v>шт</v>
      </c>
      <c r="E11" s="461">
        <f>'[4]расчет по услугам'!$BU32</f>
        <v>0</v>
      </c>
      <c r="F11" s="514"/>
    </row>
    <row r="12" spans="1:6" s="6" customFormat="1" ht="30" customHeight="1" outlineLevel="1">
      <c r="A12" s="352"/>
      <c r="B12" s="472"/>
      <c r="C12" s="179" t="str">
        <f>'[4]расчет по услугам'!$BP33</f>
        <v>Набор  для маркерной доски (маркеры, губка, спрей, магниты)</v>
      </c>
      <c r="D12" s="340" t="s">
        <v>52</v>
      </c>
      <c r="E12" s="461">
        <f>'[4]расчет по услугам'!$BU33</f>
        <v>0</v>
      </c>
      <c r="F12" s="514"/>
    </row>
    <row r="13" spans="1:6" s="11" customFormat="1" ht="18" customHeight="1">
      <c r="A13" s="352"/>
      <c r="B13" s="472"/>
      <c r="C13" s="179" t="str">
        <f>'[4]расчет по услугам'!$BP34</f>
        <v>Архивная папка</v>
      </c>
      <c r="D13" s="340" t="s">
        <v>52</v>
      </c>
      <c r="E13" s="461">
        <f>'[4]расчет по услугам'!$BU34</f>
        <v>0</v>
      </c>
      <c r="F13" s="514"/>
    </row>
    <row r="14" spans="1:6" ht="15" customHeight="1">
      <c r="A14" s="352"/>
      <c r="B14" s="472"/>
      <c r="C14" s="179" t="str">
        <f>'[4]расчет по услугам'!$BP35</f>
        <v>Пластиковая папка</v>
      </c>
      <c r="D14" s="340" t="str">
        <f>'[17]расчет по услугам'!CF44</f>
        <v>шт</v>
      </c>
      <c r="E14" s="461">
        <f>'[4]расчет по услугам'!$BU35</f>
        <v>0</v>
      </c>
      <c r="F14" s="514"/>
    </row>
    <row r="15" spans="1:6" ht="15" customHeight="1">
      <c r="A15" s="352"/>
      <c r="B15" s="472"/>
      <c r="C15" s="179" t="str">
        <f>'[4]расчет по услугам'!$BP36</f>
        <v>Скотч</v>
      </c>
      <c r="D15" s="340" t="s">
        <v>52</v>
      </c>
      <c r="E15" s="461">
        <f>'[4]расчет по услугам'!$BU36</f>
        <v>0</v>
      </c>
      <c r="F15" s="514"/>
    </row>
    <row r="16" spans="1:6" ht="15" customHeight="1" outlineLevel="2">
      <c r="A16" s="352"/>
      <c r="B16" s="472"/>
      <c r="C16" s="179" t="str">
        <f>'[4]расчет по услугам'!$BP37</f>
        <v>Ножницы</v>
      </c>
      <c r="D16" s="340" t="s">
        <v>52</v>
      </c>
      <c r="E16" s="461">
        <f>'[4]расчет по услугам'!$BU37</f>
        <v>0</v>
      </c>
      <c r="F16" s="514"/>
    </row>
    <row r="17" spans="1:6" ht="20.25" customHeight="1" outlineLevel="2">
      <c r="A17" s="352"/>
      <c r="B17" s="472"/>
      <c r="C17" s="179" t="str">
        <f>'[4]расчет по услугам'!$BP38</f>
        <v>Набор фломастеров</v>
      </c>
      <c r="D17" s="340" t="s">
        <v>52</v>
      </c>
      <c r="E17" s="461">
        <f>'[4]расчет по услугам'!$BU38</f>
        <v>0</v>
      </c>
      <c r="F17" s="514"/>
    </row>
    <row r="18" spans="1:6" ht="15" customHeight="1" outlineLevel="2">
      <c r="A18" s="352"/>
      <c r="B18" s="472"/>
      <c r="C18" s="179" t="str">
        <f>'[4]расчет по услугам'!$BP39</f>
        <v>Набор файлов</v>
      </c>
      <c r="D18" s="340" t="str">
        <f>'[17]расчет по услугам'!CF48</f>
        <v>шт</v>
      </c>
      <c r="E18" s="461">
        <f>'[4]расчет по услугам'!$BU39</f>
        <v>0</v>
      </c>
      <c r="F18" s="514"/>
    </row>
    <row r="19" spans="1:6" ht="15" customHeight="1" outlineLevel="2">
      <c r="A19" s="352"/>
      <c r="B19" s="472"/>
      <c r="C19" s="179" t="str">
        <f>'[4]расчет по услугам'!$BP40</f>
        <v>Клей канцелярский</v>
      </c>
      <c r="D19" s="340" t="str">
        <f>'[17]расчет по услугам'!CF49</f>
        <v>шт</v>
      </c>
      <c r="E19" s="461">
        <f>'[4]расчет по услугам'!$BU40</f>
        <v>0</v>
      </c>
      <c r="F19" s="514"/>
    </row>
    <row r="20" spans="1:6" ht="15" customHeight="1" outlineLevel="2">
      <c r="A20" s="352"/>
      <c r="B20" s="472"/>
      <c r="C20" s="179" t="str">
        <f>'[4]расчет по услугам'!$BP41</f>
        <v>Материалы для занятий</v>
      </c>
      <c r="D20" s="340" t="str">
        <f>'[17]расчет по услугам'!CF50</f>
        <v>шт</v>
      </c>
      <c r="E20" s="461">
        <f>'[4]расчет по услугам'!$BU41</f>
        <v>0</v>
      </c>
      <c r="F20" s="514"/>
    </row>
    <row r="21" spans="1:6" ht="15" customHeight="1" outlineLevel="2">
      <c r="A21" s="352"/>
      <c r="B21" s="472"/>
      <c r="C21" s="179" t="str">
        <f>'[4]расчет по услугам'!$BP42</f>
        <v>картридж</v>
      </c>
      <c r="D21" s="340" t="str">
        <f>'[17]расчет по услугам'!CF51</f>
        <v>шт</v>
      </c>
      <c r="E21" s="461">
        <f>'[4]расчет по услугам'!$BU42</f>
        <v>0</v>
      </c>
      <c r="F21" s="514"/>
    </row>
    <row r="22" spans="1:6" ht="17.25" customHeight="1" outlineLevel="2">
      <c r="A22" s="352"/>
      <c r="B22" s="472"/>
      <c r="C22" s="179" t="str">
        <f>'[4]расчет по услугам'!$BP43</f>
        <v>тонер</v>
      </c>
      <c r="D22" s="340" t="s">
        <v>52</v>
      </c>
      <c r="E22" s="461">
        <f>'[4]расчет по услугам'!$BU43</f>
        <v>0</v>
      </c>
      <c r="F22" s="514"/>
    </row>
    <row r="23" spans="1:6" ht="15" customHeight="1" outlineLevel="2">
      <c r="A23" s="352"/>
      <c r="B23" s="472"/>
      <c r="C23" s="179" t="str">
        <f>'[4]расчет по услугам'!$BP44</f>
        <v>Материалы для уроков ОБЖ</v>
      </c>
      <c r="D23" s="340" t="str">
        <f>'[17]расчет по услугам'!CF53</f>
        <v>шт</v>
      </c>
      <c r="E23" s="461">
        <f>'[4]расчет по услугам'!$BU44</f>
        <v>0</v>
      </c>
      <c r="F23" s="514"/>
    </row>
    <row r="24" spans="1:6" ht="15" customHeight="1" outlineLevel="2">
      <c r="A24" s="352"/>
      <c r="B24" s="472"/>
      <c r="C24" s="179" t="str">
        <f>'[4]расчет по услугам'!$BP45</f>
        <v>Доска маркерная</v>
      </c>
      <c r="D24" s="340" t="str">
        <f>'[17]расчет по услугам'!CF54</f>
        <v>шт</v>
      </c>
      <c r="E24" s="461">
        <f>'[4]расчет по услугам'!$BU45</f>
        <v>0</v>
      </c>
      <c r="F24" s="514"/>
    </row>
    <row r="25" spans="1:6" ht="15" customHeight="1" outlineLevel="2">
      <c r="A25" s="352"/>
      <c r="B25" s="472"/>
      <c r="C25" s="179" t="str">
        <f>'[4]расчет по услугам'!$BP46</f>
        <v>Мел</v>
      </c>
      <c r="D25" s="340" t="str">
        <f>'[17]расчет по услугам'!CF55</f>
        <v>шт</v>
      </c>
      <c r="E25" s="461">
        <f>'[4]расчет по услугам'!$BU46</f>
        <v>0</v>
      </c>
      <c r="F25" s="514"/>
    </row>
    <row r="26" spans="1:6" ht="18" customHeight="1" outlineLevel="2">
      <c r="A26" s="352"/>
      <c r="B26" s="472"/>
      <c r="C26" s="462" t="s">
        <v>53</v>
      </c>
      <c r="D26" s="462"/>
      <c r="E26" s="462"/>
      <c r="F26" s="462"/>
    </row>
    <row r="27" spans="1:6" ht="15" customHeight="1" outlineLevel="2">
      <c r="A27" s="352"/>
      <c r="B27" s="472"/>
      <c r="C27" s="189" t="str">
        <f>'[4]расчет по услугам'!$BP58</f>
        <v>медосмотр педработников</v>
      </c>
      <c r="D27" s="341" t="s">
        <v>85</v>
      </c>
      <c r="E27" s="522">
        <f>'[4]расчет по услугам'!$BU58</f>
        <v>2.2075055187637969E-3</v>
      </c>
      <c r="F27" s="522"/>
    </row>
    <row r="28" spans="1:6" ht="15" customHeight="1" outlineLevel="2">
      <c r="A28" s="352"/>
      <c r="B28" s="472"/>
      <c r="C28" s="189" t="str">
        <f>'[4]расчет по услугам'!$BP59</f>
        <v>ремонт и обслуживание оргтехники</v>
      </c>
      <c r="D28" s="341" t="s">
        <v>85</v>
      </c>
      <c r="E28" s="522">
        <f>'[4]расчет по услугам'!$BU59</f>
        <v>0</v>
      </c>
      <c r="F28" s="522"/>
    </row>
    <row r="29" spans="1:6" ht="15" customHeight="1" outlineLevel="2">
      <c r="A29" s="352"/>
      <c r="B29" s="472"/>
      <c r="C29" s="189" t="str">
        <f>'[4]расчет по услугам'!$BP60</f>
        <v>Интернет (компьютерный класс)</v>
      </c>
      <c r="D29" s="341" t="s">
        <v>85</v>
      </c>
      <c r="E29" s="522">
        <f>'[4]расчет по услугам'!$BU60</f>
        <v>0</v>
      </c>
      <c r="F29" s="522"/>
    </row>
    <row r="30" spans="1:6" ht="15" customHeight="1" outlineLevel="2">
      <c r="A30" s="352"/>
      <c r="B30" s="472"/>
      <c r="C30" s="189" t="str">
        <f>'[4]расчет по услугам'!$BP61</f>
        <v>командировочные расходы педработников</v>
      </c>
      <c r="D30" s="341" t="s">
        <v>85</v>
      </c>
      <c r="E30" s="522">
        <f>'[4]расчет по услугам'!$BU61</f>
        <v>2.2075055187637969E-3</v>
      </c>
      <c r="F30" s="522"/>
    </row>
    <row r="31" spans="1:6" ht="33" customHeight="1" outlineLevel="2">
      <c r="A31" s="352"/>
      <c r="B31" s="472"/>
      <c r="C31" s="189" t="str">
        <f>'[4]расчет по услугам'!$BP62</f>
        <v>Питание участников мероприятий (олимпиады, конкурсы)</v>
      </c>
      <c r="D31" s="341" t="s">
        <v>85</v>
      </c>
      <c r="E31" s="522">
        <f>'[4]расчет по услугам'!$BU62</f>
        <v>0</v>
      </c>
      <c r="F31" s="522"/>
    </row>
    <row r="32" spans="1:6" ht="15" customHeight="1" outlineLevel="2">
      <c r="A32" s="352"/>
      <c r="B32" s="472"/>
      <c r="C32" s="189" t="str">
        <f>'[4]расчет по услугам'!$BP63</f>
        <v>Участие воспитанников в различных мероприятиях за пределами района (проезд, проживание, питание)</v>
      </c>
      <c r="D32" s="341" t="s">
        <v>85</v>
      </c>
      <c r="E32" s="522">
        <f>'[4]расчет по услугам'!$BU63</f>
        <v>0</v>
      </c>
      <c r="F32" s="522"/>
    </row>
    <row r="33" spans="1:6" ht="15" customHeight="1" outlineLevel="2">
      <c r="A33" s="352"/>
      <c r="B33" s="472"/>
      <c r="C33" s="189" t="str">
        <f>'[4]расчет по услугам'!$BP64</f>
        <v>Награждение участников мероприятий</v>
      </c>
      <c r="D33" s="341" t="s">
        <v>85</v>
      </c>
      <c r="E33" s="522">
        <f>'[4]расчет по услугам'!$BU64</f>
        <v>0</v>
      </c>
      <c r="F33" s="522"/>
    </row>
    <row r="34" spans="1:6" ht="15" customHeight="1" outlineLevel="2">
      <c r="A34" s="352"/>
      <c r="B34" s="472"/>
      <c r="C34" s="430" t="s">
        <v>60</v>
      </c>
      <c r="D34" s="430"/>
      <c r="E34" s="430"/>
      <c r="F34" s="430"/>
    </row>
    <row r="35" spans="1:6" ht="16.5" customHeight="1" outlineLevel="2">
      <c r="A35" s="352"/>
      <c r="B35" s="472"/>
      <c r="C35" s="182" t="str">
        <f>'[4]расчет по услугам'!$BP70</f>
        <v>Электроэнергия 1</v>
      </c>
      <c r="D35" s="195" t="s">
        <v>110</v>
      </c>
      <c r="E35" s="464">
        <f>'[4]расчет по услугам'!$BU70</f>
        <v>0</v>
      </c>
      <c r="F35" s="464"/>
    </row>
    <row r="36" spans="1:6" ht="15" customHeight="1" outlineLevel="2">
      <c r="A36" s="352"/>
      <c r="B36" s="472"/>
      <c r="C36" s="182" t="str">
        <f>'[4]расчет по услугам'!$BP71</f>
        <v>Теплоэнергия</v>
      </c>
      <c r="D36" s="195" t="s">
        <v>63</v>
      </c>
      <c r="E36" s="464">
        <f>'[4]расчет по услугам'!$BU71</f>
        <v>0</v>
      </c>
      <c r="F36" s="464"/>
    </row>
    <row r="37" spans="1:6" ht="15" customHeight="1" outlineLevel="2">
      <c r="A37" s="352"/>
      <c r="B37" s="472"/>
      <c r="C37" s="182" t="str">
        <f>'[4]расчет по услугам'!$BP72</f>
        <v>Водоснабжение</v>
      </c>
      <c r="D37" s="195" t="s">
        <v>111</v>
      </c>
      <c r="E37" s="464">
        <f>'[4]расчет по услугам'!$BU72</f>
        <v>0</v>
      </c>
      <c r="F37" s="464"/>
    </row>
    <row r="38" spans="1:6" ht="15" customHeight="1" outlineLevel="2">
      <c r="A38" s="352"/>
      <c r="B38" s="472"/>
      <c r="C38" s="182" t="str">
        <f>'[4]расчет по услугам'!$BP73</f>
        <v>ТКО</v>
      </c>
      <c r="D38" s="195" t="s">
        <v>111</v>
      </c>
      <c r="E38" s="464">
        <f>'[4]расчет по услугам'!$BU73</f>
        <v>0</v>
      </c>
      <c r="F38" s="464"/>
    </row>
    <row r="39" spans="1:6" ht="15" customHeight="1" outlineLevel="2">
      <c r="A39" s="352"/>
      <c r="B39" s="472"/>
      <c r="C39" s="182" t="str">
        <f>'[4]расчет по услугам'!$BP74</f>
        <v>Водоотведение</v>
      </c>
      <c r="D39" s="195" t="s">
        <v>111</v>
      </c>
      <c r="E39" s="464">
        <f>'[4]расчет по услугам'!$BU74</f>
        <v>0</v>
      </c>
      <c r="F39" s="464"/>
    </row>
    <row r="40" spans="1:6" ht="15" customHeight="1" outlineLevel="2">
      <c r="A40" s="352"/>
      <c r="B40" s="472"/>
      <c r="C40" s="462" t="s">
        <v>112</v>
      </c>
      <c r="D40" s="462"/>
      <c r="E40" s="462"/>
      <c r="F40" s="462"/>
    </row>
    <row r="41" spans="1:6" ht="15.75" customHeight="1" outlineLevel="2">
      <c r="A41" s="352"/>
      <c r="B41" s="472"/>
      <c r="C41" s="179" t="str">
        <f>'[4]расчет по услугам'!$BP77</f>
        <v>Техническое обслуживание и регламентно-профилактический ремонт систем охранно-пожарной сигнализации</v>
      </c>
      <c r="D41" s="341" t="s">
        <v>85</v>
      </c>
      <c r="E41" s="461">
        <f>'[4]расчет по услугам'!$BU77</f>
        <v>0</v>
      </c>
      <c r="F41" s="461"/>
    </row>
    <row r="42" spans="1:6" ht="15" customHeight="1" outlineLevel="2">
      <c r="A42" s="352"/>
      <c r="B42" s="472"/>
      <c r="C42" s="179" t="str">
        <f>'[4]расчет по услугам'!$BP78</f>
        <v>Проведение текущего ремонта</v>
      </c>
      <c r="D42" s="341" t="s">
        <v>85</v>
      </c>
      <c r="E42" s="461">
        <f>'[4]расчет по услугам'!$BU78</f>
        <v>0</v>
      </c>
      <c r="F42" s="461"/>
    </row>
    <row r="43" spans="1:6" s="6" customFormat="1" ht="15.75" customHeight="1" outlineLevel="2">
      <c r="A43" s="352"/>
      <c r="B43" s="472"/>
      <c r="C43" s="179" t="str">
        <f>'[4]расчет по услугам'!$BP79</f>
        <v>Поверка тепловодосчетчиков</v>
      </c>
      <c r="D43" s="341" t="s">
        <v>85</v>
      </c>
      <c r="E43" s="461">
        <f>'[4]расчет по услугам'!$BU79</f>
        <v>0</v>
      </c>
      <c r="F43" s="461"/>
    </row>
    <row r="44" spans="1:6" ht="31.5" customHeight="1">
      <c r="A44" s="352"/>
      <c r="B44" s="472"/>
      <c r="C44" s="179" t="str">
        <f>'[4]расчет по услугам'!$BP80</f>
        <v>Годовое техобслуживание узлов учета тепло-водоснабжения (ООО Теплоучет)</v>
      </c>
      <c r="D44" s="341" t="s">
        <v>85</v>
      </c>
      <c r="E44" s="461">
        <f>'[4]расчет по услугам'!$BU80</f>
        <v>0</v>
      </c>
      <c r="F44" s="461"/>
    </row>
    <row r="45" spans="1:6" ht="15" customHeight="1" outlineLevel="2">
      <c r="A45" s="352"/>
      <c r="B45" s="472"/>
      <c r="C45" s="179" t="str">
        <f>'[4]расчет по услугам'!$BP81</f>
        <v>Обслуживание тревожной кнопки</v>
      </c>
      <c r="D45" s="341" t="s">
        <v>85</v>
      </c>
      <c r="E45" s="461">
        <f>'[4]расчет по услугам'!$BU81</f>
        <v>0</v>
      </c>
      <c r="F45" s="461"/>
    </row>
    <row r="46" spans="1:6" ht="18.75" customHeight="1" outlineLevel="2">
      <c r="A46" s="352"/>
      <c r="B46" s="472"/>
      <c r="C46" s="179" t="str">
        <f>'[4]расчет по услугам'!$BP82</f>
        <v>Уборка территории от снега</v>
      </c>
      <c r="D46" s="341" t="s">
        <v>85</v>
      </c>
      <c r="E46" s="461">
        <f>'[4]расчет по услугам'!$BU82</f>
        <v>0</v>
      </c>
      <c r="F46" s="461"/>
    </row>
    <row r="47" spans="1:6" ht="15" customHeight="1" outlineLevel="2">
      <c r="A47" s="352"/>
      <c r="B47" s="472"/>
      <c r="C47" s="179" t="str">
        <f>'[4]расчет по услугам'!$BP83</f>
        <v>Вывоз ТБО</v>
      </c>
      <c r="D47" s="341" t="s">
        <v>85</v>
      </c>
      <c r="E47" s="461">
        <f>'[4]расчет по услугам'!$BU83</f>
        <v>0</v>
      </c>
      <c r="F47" s="461"/>
    </row>
    <row r="48" spans="1:6" ht="17.25" customHeight="1" outlineLevel="2">
      <c r="A48" s="352"/>
      <c r="B48" s="472"/>
      <c r="C48" s="179" t="str">
        <f>'[4]расчет по услугам'!$BP84</f>
        <v>Дератизация и дезинфекция</v>
      </c>
      <c r="D48" s="341" t="s">
        <v>85</v>
      </c>
      <c r="E48" s="461">
        <f>'[4]расчет по услугам'!$BU84</f>
        <v>0</v>
      </c>
      <c r="F48" s="461"/>
    </row>
    <row r="49" spans="1:6" ht="15" customHeight="1" outlineLevel="2">
      <c r="A49" s="352"/>
      <c r="B49" s="472"/>
      <c r="C49" s="179" t="str">
        <f>'[4]расчет по услугам'!$BP85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49" s="341" t="s">
        <v>85</v>
      </c>
      <c r="E49" s="461">
        <f>'[4]расчет по услугам'!$BU85</f>
        <v>0</v>
      </c>
      <c r="F49" s="461"/>
    </row>
    <row r="50" spans="1:6" ht="15" customHeight="1" outlineLevel="2">
      <c r="A50" s="352"/>
      <c r="B50" s="472"/>
      <c r="C50" s="179" t="str">
        <f>'[4]расчет по услугам'!$BP86</f>
        <v>Обслуживание охранной сигнализации</v>
      </c>
      <c r="D50" s="341" t="s">
        <v>85</v>
      </c>
      <c r="E50" s="461">
        <f>'[4]расчет по услугам'!$BU86</f>
        <v>0</v>
      </c>
      <c r="F50" s="461"/>
    </row>
    <row r="51" spans="1:6" ht="15" customHeight="1" outlineLevel="2">
      <c r="A51" s="352"/>
      <c r="B51" s="472"/>
      <c r="C51" s="373" t="s">
        <v>68</v>
      </c>
      <c r="D51" s="373"/>
      <c r="E51" s="373"/>
      <c r="F51" s="373"/>
    </row>
    <row r="52" spans="1:6" ht="15" customHeight="1" outlineLevel="2">
      <c r="A52" s="352"/>
      <c r="B52" s="472"/>
      <c r="C52" s="200"/>
      <c r="D52" s="200"/>
      <c r="E52" s="614"/>
      <c r="F52" s="615"/>
    </row>
    <row r="53" spans="1:6" ht="15" customHeight="1" outlineLevel="2">
      <c r="A53" s="352"/>
      <c r="B53" s="472"/>
      <c r="C53" s="462" t="s">
        <v>69</v>
      </c>
      <c r="D53" s="462"/>
      <c r="E53" s="462"/>
      <c r="F53" s="462"/>
    </row>
    <row r="54" spans="1:6" ht="15" customHeight="1" outlineLevel="2">
      <c r="A54" s="352"/>
      <c r="B54" s="472"/>
      <c r="C54" s="179"/>
      <c r="D54" s="341"/>
      <c r="E54" s="461"/>
      <c r="F54" s="461"/>
    </row>
    <row r="55" spans="1:6" ht="15" customHeight="1" outlineLevel="2">
      <c r="A55" s="352"/>
      <c r="B55" s="472"/>
      <c r="C55" s="462" t="s">
        <v>72</v>
      </c>
      <c r="D55" s="462"/>
      <c r="E55" s="462"/>
      <c r="F55" s="462"/>
    </row>
    <row r="56" spans="1:6" ht="15" customHeight="1" outlineLevel="2">
      <c r="A56" s="352"/>
      <c r="B56" s="472"/>
      <c r="C56" s="633" t="str">
        <f>'[4]расчет по услугам'!$BP100</f>
        <v>Оплата грузовых перевозок по доставке грузов</v>
      </c>
      <c r="D56" s="633" t="str">
        <f>'[4]расчет по услугам'!$BQ100</f>
        <v>количество разовых услуг, ед.</v>
      </c>
      <c r="E56" s="630">
        <f>'[4]расчет по услугам'!$BU100</f>
        <v>6.8807339449541288E-3</v>
      </c>
      <c r="F56" s="631"/>
    </row>
    <row r="57" spans="1:6" ht="15" customHeight="1" outlineLevel="2">
      <c r="A57" s="352"/>
      <c r="B57" s="472"/>
      <c r="C57" s="633" t="str">
        <f>'[4]расчет по услугам'!$BP101</f>
        <v>прочие транспортные расходы (сдача отчетов, доставка документоов)</v>
      </c>
      <c r="D57" s="633" t="str">
        <f>'[4]расчет по услугам'!$BQ101</f>
        <v>сумма в год</v>
      </c>
      <c r="E57" s="630">
        <f>'[4]расчет по услугам'!$BU101</f>
        <v>2.2935779816513763E-3</v>
      </c>
      <c r="F57" s="631"/>
    </row>
    <row r="58" spans="1:6" ht="15" customHeight="1" outlineLevel="2">
      <c r="A58" s="352"/>
      <c r="B58" s="472"/>
      <c r="C58" s="633" t="str">
        <f>'[4]расчет по услугам'!$BP102</f>
        <v>Обеспечение доставки учащихся для проведения ЕГЭ</v>
      </c>
      <c r="D58" s="633" t="str">
        <f>'[4]расчет по услугам'!$BQ102</f>
        <v>сумма в год</v>
      </c>
      <c r="E58" s="630">
        <f>'[4]расчет по услугам'!$BU102</f>
        <v>0</v>
      </c>
      <c r="F58" s="631"/>
    </row>
    <row r="59" spans="1:6" ht="15.75" customHeight="1">
      <c r="A59" s="352"/>
      <c r="B59" s="472"/>
      <c r="C59" s="463" t="s">
        <v>75</v>
      </c>
      <c r="D59" s="463"/>
      <c r="E59" s="463"/>
      <c r="F59" s="463"/>
    </row>
    <row r="60" spans="1:6" ht="15" customHeight="1">
      <c r="A60" s="352"/>
      <c r="B60" s="472"/>
      <c r="C60" s="207" t="str">
        <f>'[4]расчет по услугам'!$BP105</f>
        <v>Директор</v>
      </c>
      <c r="D60" s="208" t="s">
        <v>83</v>
      </c>
      <c r="E60" s="461">
        <f>'[4]расчет по услугам'!$BU105</f>
        <v>2.05761316872428E-3</v>
      </c>
      <c r="F60" s="461"/>
    </row>
    <row r="61" spans="1:6" ht="15.75" customHeight="1">
      <c r="A61" s="352"/>
      <c r="B61" s="472"/>
      <c r="C61" s="207" t="str">
        <f>'[4]расчет по услугам'!$BP106</f>
        <v>Зам.директора</v>
      </c>
      <c r="D61" s="208" t="s">
        <v>83</v>
      </c>
      <c r="E61" s="461">
        <f>'[4]расчет по услугам'!$BU106</f>
        <v>7.2016460905349796E-3</v>
      </c>
      <c r="F61" s="461"/>
    </row>
    <row r="62" spans="1:6" ht="15.75" customHeight="1">
      <c r="A62" s="352"/>
      <c r="B62" s="472"/>
      <c r="C62" s="207" t="str">
        <f>'[4]расчет по услугам'!$BP107</f>
        <v>Секретарь учебной части</v>
      </c>
      <c r="D62" s="208" t="s">
        <v>83</v>
      </c>
      <c r="E62" s="461">
        <f>'[4]расчет по услугам'!$BU107</f>
        <v>2.05761316872428E-3</v>
      </c>
      <c r="F62" s="461"/>
    </row>
    <row r="63" spans="1:6" ht="15.75" customHeight="1">
      <c r="A63" s="352"/>
      <c r="B63" s="472"/>
      <c r="C63" s="207" t="str">
        <f>'[4]расчет по услугам'!$BP108</f>
        <v>Лаборант</v>
      </c>
      <c r="D63" s="228" t="s">
        <v>83</v>
      </c>
      <c r="E63" s="461">
        <f>'[4]расчет по услугам'!$BU108</f>
        <v>0</v>
      </c>
      <c r="F63" s="461"/>
    </row>
    <row r="64" spans="1:6" ht="16.5" customHeight="1">
      <c r="A64" s="352"/>
      <c r="B64" s="472"/>
      <c r="C64" s="207" t="str">
        <f>'[4]расчет по услугам'!$BP109</f>
        <v>Заведующий библиотекой</v>
      </c>
      <c r="D64" s="208" t="s">
        <v>83</v>
      </c>
      <c r="E64" s="461">
        <f>'[4]расчет по услугам'!$BU109</f>
        <v>0</v>
      </c>
      <c r="F64" s="461"/>
    </row>
    <row r="65" spans="1:6" ht="15.75" customHeight="1">
      <c r="A65" s="352"/>
      <c r="B65" s="472"/>
      <c r="C65" s="207" t="str">
        <f>'[4]расчет по услугам'!$BP110</f>
        <v>Рабочий по обслуживанию и ремонту зданий</v>
      </c>
      <c r="D65" s="208" t="s">
        <v>83</v>
      </c>
      <c r="E65" s="461">
        <f>'[4]расчет по услугам'!$BU110</f>
        <v>0</v>
      </c>
      <c r="F65" s="461"/>
    </row>
    <row r="66" spans="1:6" ht="17.25" customHeight="1">
      <c r="A66" s="352"/>
      <c r="B66" s="472"/>
      <c r="C66" s="207" t="str">
        <f>'[4]расчет по услугам'!$BP111</f>
        <v>Техник-программист</v>
      </c>
      <c r="D66" s="208" t="s">
        <v>83</v>
      </c>
      <c r="E66" s="461">
        <f>'[4]расчет по услугам'!$BU111</f>
        <v>0</v>
      </c>
      <c r="F66" s="461"/>
    </row>
    <row r="67" spans="1:6" ht="15" customHeight="1">
      <c r="A67" s="352"/>
      <c r="B67" s="472"/>
      <c r="C67" s="207" t="str">
        <f>'[4]расчет по услугам'!$BP112</f>
        <v>Сторож</v>
      </c>
      <c r="D67" s="208" t="s">
        <v>83</v>
      </c>
      <c r="E67" s="461">
        <f>'[4]расчет по услугам'!$BU112</f>
        <v>0</v>
      </c>
      <c r="F67" s="461"/>
    </row>
    <row r="68" spans="1:6" ht="15.75" customHeight="1">
      <c r="A68" s="352"/>
      <c r="B68" s="472"/>
      <c r="C68" s="207" t="str">
        <f>'[4]расчет по услугам'!$BP113</f>
        <v>Дворник</v>
      </c>
      <c r="D68" s="208" t="s">
        <v>83</v>
      </c>
      <c r="E68" s="461">
        <f>'[4]расчет по услугам'!$BU113</f>
        <v>0</v>
      </c>
      <c r="F68" s="461"/>
    </row>
    <row r="69" spans="1:6" ht="18.75" customHeight="1">
      <c r="A69" s="352"/>
      <c r="B69" s="472"/>
      <c r="C69" s="207" t="str">
        <f>'[4]расчет по услугам'!$BP114</f>
        <v>Вахтер</v>
      </c>
      <c r="D69" s="208" t="s">
        <v>83</v>
      </c>
      <c r="E69" s="461">
        <f>'[4]расчет по услугам'!$BU114</f>
        <v>0</v>
      </c>
      <c r="F69" s="461"/>
    </row>
    <row r="70" spans="1:6" ht="20.25" customHeight="1">
      <c r="A70" s="352"/>
      <c r="B70" s="472"/>
      <c r="C70" s="207" t="str">
        <f>'[4]расчет по услугам'!$BP115</f>
        <v>Уборщик</v>
      </c>
      <c r="D70" s="208" t="s">
        <v>83</v>
      </c>
      <c r="E70" s="461">
        <f>'[4]расчет по услугам'!$BU115</f>
        <v>0</v>
      </c>
      <c r="F70" s="461"/>
    </row>
    <row r="71" spans="1:6" ht="15" customHeight="1">
      <c r="A71" s="352"/>
      <c r="B71" s="472"/>
      <c r="C71" s="462" t="s">
        <v>77</v>
      </c>
      <c r="D71" s="462"/>
      <c r="E71" s="462"/>
      <c r="F71" s="462"/>
    </row>
    <row r="72" spans="1:6" ht="13.5" customHeight="1">
      <c r="A72" s="352"/>
      <c r="B72" s="472"/>
      <c r="C72" s="179" t="str">
        <f>'[4]расчет по услугам'!$BP119</f>
        <v>Медикаменты</v>
      </c>
      <c r="D72" s="341" t="s">
        <v>85</v>
      </c>
      <c r="E72" s="461">
        <f>'[4]расчет по услугам'!$BU119</f>
        <v>0</v>
      </c>
      <c r="F72" s="461"/>
    </row>
    <row r="73" spans="1:6" ht="17.25" customHeight="1">
      <c r="A73" s="352"/>
      <c r="B73" s="472"/>
      <c r="C73" s="179" t="str">
        <f>'[4]расчет по услугам'!$BP120</f>
        <v>Услуги Семис</v>
      </c>
      <c r="D73" s="341" t="s">
        <v>85</v>
      </c>
      <c r="E73" s="461">
        <f>'[4]расчет по услугам'!$BU120</f>
        <v>0</v>
      </c>
      <c r="F73" s="461"/>
    </row>
    <row r="74" spans="1:6" ht="32.25" customHeight="1">
      <c r="A74" s="352"/>
      <c r="B74" s="472"/>
      <c r="C74" s="179" t="str">
        <f>'[4]расчет по услугам'!$BP121</f>
        <v>командировочные расходы административного персонала</v>
      </c>
      <c r="D74" s="341" t="s">
        <v>85</v>
      </c>
      <c r="E74" s="461">
        <f>'[4]расчет по услугам'!$BU121</f>
        <v>0</v>
      </c>
      <c r="F74" s="461"/>
    </row>
    <row r="75" spans="1:6" ht="17.25" customHeight="1">
      <c r="A75" s="352"/>
      <c r="B75" s="472"/>
      <c r="C75" s="179" t="str">
        <f>'[4]расчет по услугам'!$BP122</f>
        <v>Испытание диэлектрических бот и перчаток</v>
      </c>
      <c r="D75" s="341" t="s">
        <v>85</v>
      </c>
      <c r="E75" s="461">
        <f>'[4]расчет по услугам'!$BU122</f>
        <v>0</v>
      </c>
      <c r="F75" s="461"/>
    </row>
    <row r="76" spans="1:6" ht="21.75" customHeight="1">
      <c r="A76" s="352"/>
      <c r="B76" s="472"/>
      <c r="C76" s="179" t="str">
        <f>'[4]расчет по услугам'!$BP123</f>
        <v>Демеркуризация отработанных ламп</v>
      </c>
      <c r="D76" s="341" t="s">
        <v>85</v>
      </c>
      <c r="E76" s="461">
        <f>'[4]расчет по услугам'!$BU123</f>
        <v>0</v>
      </c>
      <c r="F76" s="461"/>
    </row>
    <row r="77" spans="1:6" ht="15" customHeight="1">
      <c r="A77" s="352"/>
      <c r="B77" s="472"/>
      <c r="C77" s="179" t="str">
        <f>'[4]расчет по услугам'!$BP124</f>
        <v>Аттестация условий оабочих мест</v>
      </c>
      <c r="D77" s="341" t="s">
        <v>85</v>
      </c>
      <c r="E77" s="461">
        <f>'[4]расчет по услугам'!$BU124</f>
        <v>0</v>
      </c>
      <c r="F77" s="461"/>
    </row>
    <row r="78" spans="1:6" ht="15" customHeight="1">
      <c r="A78" s="352"/>
      <c r="B78" s="472"/>
      <c r="C78" s="179" t="str">
        <f>'[4]расчет по услугам'!$BP125</f>
        <v>Инструментальный контроль качества</v>
      </c>
      <c r="D78" s="341" t="s">
        <v>85</v>
      </c>
      <c r="E78" s="461">
        <f>'[4]расчет по услугам'!$BU125</f>
        <v>0</v>
      </c>
      <c r="F78" s="461"/>
    </row>
    <row r="79" spans="1:6" ht="15" customHeight="1">
      <c r="A79" s="352"/>
      <c r="B79" s="472"/>
      <c r="C79" s="179" t="str">
        <f>'[4]расчет по услугам'!$BP126</f>
        <v>Замена технического паспорта</v>
      </c>
      <c r="D79" s="341" t="s">
        <v>85</v>
      </c>
      <c r="E79" s="461">
        <f>'[4]расчет по услугам'!$BU126</f>
        <v>0</v>
      </c>
      <c r="F79" s="461"/>
    </row>
    <row r="80" spans="1:6" ht="15" customHeight="1">
      <c r="A80" s="352"/>
      <c r="B80" s="472"/>
      <c r="C80" s="179" t="str">
        <f>'[4]расчет по услугам'!$BP127</f>
        <v>Экспертиза огнезащитной обработки строительных конструкций и текстильных материалов</v>
      </c>
      <c r="D80" s="341" t="s">
        <v>85</v>
      </c>
      <c r="E80" s="461">
        <f>'[4]расчет по услугам'!$BU127</f>
        <v>0</v>
      </c>
      <c r="F80" s="461"/>
    </row>
    <row r="81" spans="1:6" ht="15" customHeight="1">
      <c r="A81" s="352"/>
      <c r="B81" s="472"/>
      <c r="C81" s="179" t="str">
        <f>'[4]расчет по услугам'!$BP128</f>
        <v>Налоги, госпошлина</v>
      </c>
      <c r="D81" s="341" t="s">
        <v>85</v>
      </c>
      <c r="E81" s="461">
        <f>'[4]расчет по услугам'!$BU128</f>
        <v>0</v>
      </c>
      <c r="F81" s="461"/>
    </row>
    <row r="82" spans="1:6" s="45" customFormat="1" ht="17.25" customHeight="1">
      <c r="A82" s="352"/>
      <c r="B82" s="472"/>
      <c r="C82" s="179" t="str">
        <f>'[4]расчет по услугам'!$BP129</f>
        <v>пособие по уходу за ребенком до 3-х лет</v>
      </c>
      <c r="D82" s="341" t="s">
        <v>85</v>
      </c>
      <c r="E82" s="461">
        <f>'[4]расчет по услугам'!$BU129</f>
        <v>0</v>
      </c>
      <c r="F82" s="461"/>
    </row>
    <row r="83" spans="1:6" ht="23.25" customHeight="1">
      <c r="A83" s="352"/>
      <c r="B83" s="472"/>
      <c r="C83" s="179" t="str">
        <f>'[4]расчет по услугам'!$BP130</f>
        <v>Медосмотр административного персонала</v>
      </c>
      <c r="D83" s="341" t="s">
        <v>85</v>
      </c>
      <c r="E83" s="461">
        <f>'[4]расчет по услугам'!$BU130</f>
        <v>0</v>
      </c>
      <c r="F83" s="461"/>
    </row>
    <row r="84" spans="1:6" ht="24" customHeight="1">
      <c r="A84" s="352"/>
      <c r="B84" s="472"/>
      <c r="C84" s="179" t="str">
        <f>'[4]расчет по услугам'!$BP131</f>
        <v>Прочие услуги</v>
      </c>
      <c r="D84" s="340" t="s">
        <v>85</v>
      </c>
      <c r="E84" s="461">
        <f>'[4]расчет по услугам'!$BU131</f>
        <v>0</v>
      </c>
      <c r="F84" s="461"/>
    </row>
    <row r="85" spans="1:6" ht="15" customHeight="1">
      <c r="A85" s="352"/>
      <c r="B85" s="472"/>
      <c r="C85" s="179" t="str">
        <f>'[4]расчет по услугам'!$BP132</f>
        <v>Хоз.товары (дезинфицирующие, моющие средства)</v>
      </c>
      <c r="D85" s="340" t="s">
        <v>85</v>
      </c>
      <c r="E85" s="461">
        <f>'[4]расчет по услугам'!$BU132</f>
        <v>0</v>
      </c>
      <c r="F85" s="461"/>
    </row>
    <row r="86" spans="1:6" ht="21" customHeight="1">
      <c r="A86" s="352"/>
      <c r="B86" s="472"/>
      <c r="C86" s="179" t="str">
        <f>'[4]расчет по услугам'!$BP133</f>
        <v>ГСМ</v>
      </c>
      <c r="D86" s="340" t="s">
        <v>85</v>
      </c>
      <c r="E86" s="461">
        <f>'[4]расчет по услугам'!$BU133</f>
        <v>0</v>
      </c>
      <c r="F86" s="461"/>
    </row>
    <row r="87" spans="1:6" ht="15.75" customHeight="1">
      <c r="A87" s="352"/>
      <c r="B87" s="472"/>
      <c r="C87" s="179" t="str">
        <f>'[4]расчет по услугам'!$BP134</f>
        <v>Мягкий инвентарь  (постельное, подушки)</v>
      </c>
      <c r="D87" s="340" t="s">
        <v>85</v>
      </c>
      <c r="E87" s="461">
        <f>'[4]расчет по услугам'!$BU134</f>
        <v>0</v>
      </c>
      <c r="F87" s="461"/>
    </row>
    <row r="88" spans="1:6" s="45" customFormat="1" ht="24" customHeight="1">
      <c r="A88" s="352"/>
      <c r="B88" s="472"/>
      <c r="C88" s="179" t="str">
        <f>'[4]расчет по услугам'!$BP135</f>
        <v>Медосмотр обслуживающего персонала</v>
      </c>
      <c r="D88" s="340" t="s">
        <v>85</v>
      </c>
      <c r="E88" s="461">
        <f>'[4]расчет по услугам'!$BU135</f>
        <v>0</v>
      </c>
      <c r="F88" s="461"/>
    </row>
    <row r="89" spans="1:6" ht="21.75" customHeight="1">
      <c r="A89" s="352"/>
      <c r="B89" s="472"/>
      <c r="C89" s="179" t="str">
        <f>'[4]расчет по услугам'!$BP136</f>
        <v>Обучение электро-теплотехнического персонала</v>
      </c>
      <c r="D89" s="340" t="s">
        <v>85</v>
      </c>
      <c r="E89" s="461">
        <f>'[4]расчет по услугам'!$BU136</f>
        <v>0</v>
      </c>
      <c r="F89" s="461"/>
    </row>
    <row r="90" spans="1:6" ht="15.75" customHeight="1">
      <c r="A90" s="352"/>
      <c r="B90" s="472"/>
      <c r="C90" s="179" t="str">
        <f>'[4]расчет по услугам'!$BP137</f>
        <v>Услуги Центра гигины и эпидемиологии</v>
      </c>
      <c r="D90" s="340" t="s">
        <v>85</v>
      </c>
      <c r="E90" s="461">
        <f>'[4]расчет по услугам'!$BU137</f>
        <v>0</v>
      </c>
      <c r="F90" s="461"/>
    </row>
    <row r="91" spans="1:6" ht="17.25" customHeight="1">
      <c r="A91" s="352"/>
      <c r="B91" s="472"/>
      <c r="C91" s="179" t="str">
        <f>'[4]расчет по услугам'!$BP138</f>
        <v>Строительные материалы</v>
      </c>
      <c r="D91" s="340" t="s">
        <v>85</v>
      </c>
      <c r="E91" s="461">
        <f>'[4]расчет по услугам'!$BU138</f>
        <v>0</v>
      </c>
      <c r="F91" s="461"/>
    </row>
    <row r="92" spans="1:6" ht="30" customHeight="1">
      <c r="A92" s="352"/>
      <c r="B92" s="472"/>
      <c r="C92" s="179" t="str">
        <f>'[4]расчет по услугам'!$BP139</f>
        <v>Проведение испытаний устройст заземления и изоляции электросетей</v>
      </c>
      <c r="D92" s="340" t="s">
        <v>85</v>
      </c>
      <c r="E92" s="461">
        <f>'[4]расчет по услугам'!$BU139</f>
        <v>0</v>
      </c>
      <c r="F92" s="461"/>
    </row>
    <row r="93" spans="1:6" ht="28.5" customHeight="1">
      <c r="A93" s="352"/>
      <c r="B93" s="472"/>
      <c r="C93" s="179" t="str">
        <f>'[4]расчет по услугам'!$BP140</f>
        <v>Обслуживание системы наружного видеонаблюдения</v>
      </c>
      <c r="D93" s="340" t="s">
        <v>85</v>
      </c>
      <c r="E93" s="461">
        <f>'[4]расчет по услугам'!$BU140</f>
        <v>0</v>
      </c>
      <c r="F93" s="461"/>
    </row>
    <row r="94" spans="1:6" ht="18.75" customHeight="1">
      <c r="A94" s="352"/>
      <c r="B94" s="472"/>
      <c r="C94" s="179" t="str">
        <f>'[4]расчет по услугам'!$BP141</f>
        <v>Прочие материальные запасы</v>
      </c>
      <c r="D94" s="340" t="s">
        <v>85</v>
      </c>
      <c r="E94" s="461">
        <f>'[4]расчет по услугам'!$BU141</f>
        <v>0</v>
      </c>
      <c r="F94" s="461"/>
    </row>
    <row r="95" spans="1:6" ht="22.5" customHeight="1">
      <c r="A95" s="352"/>
      <c r="B95" s="472"/>
      <c r="C95" s="179" t="str">
        <f>'[4]расчет по услугам'!$BP142</f>
        <v>Организация питания воспитанников</v>
      </c>
      <c r="D95" s="340" t="s">
        <v>85</v>
      </c>
      <c r="E95" s="461">
        <f>'[4]расчет по услугам'!$BU142</f>
        <v>0</v>
      </c>
      <c r="F95" s="461"/>
    </row>
  </sheetData>
  <mergeCells count="97">
    <mergeCell ref="E95:F95"/>
    <mergeCell ref="E92:F92"/>
    <mergeCell ref="E93:F93"/>
    <mergeCell ref="E94:F94"/>
    <mergeCell ref="E91:F91"/>
    <mergeCell ref="E89:F89"/>
    <mergeCell ref="E83:F83"/>
    <mergeCell ref="E84:F84"/>
    <mergeCell ref="E85:F85"/>
    <mergeCell ref="E86:F86"/>
    <mergeCell ref="E87:F87"/>
    <mergeCell ref="E88:F88"/>
    <mergeCell ref="E90:F90"/>
    <mergeCell ref="E75:F75"/>
    <mergeCell ref="E76:F76"/>
    <mergeCell ref="E77:F77"/>
    <mergeCell ref="E78:F78"/>
    <mergeCell ref="E79:F79"/>
    <mergeCell ref="E80:F80"/>
    <mergeCell ref="E81:F81"/>
    <mergeCell ref="E82:F82"/>
    <mergeCell ref="E69:F69"/>
    <mergeCell ref="E70:F70"/>
    <mergeCell ref="E72:F72"/>
    <mergeCell ref="E73:F73"/>
    <mergeCell ref="E74:F74"/>
    <mergeCell ref="E67:F67"/>
    <mergeCell ref="E68:F68"/>
    <mergeCell ref="E66:F66"/>
    <mergeCell ref="C71:F71"/>
    <mergeCell ref="E61:F61"/>
    <mergeCell ref="E62:F62"/>
    <mergeCell ref="E63:F63"/>
    <mergeCell ref="E64:F64"/>
    <mergeCell ref="C59:F59"/>
    <mergeCell ref="E60:F60"/>
    <mergeCell ref="E65:F65"/>
    <mergeCell ref="E50:F50"/>
    <mergeCell ref="E52:F52"/>
    <mergeCell ref="E54:F54"/>
    <mergeCell ref="E56:F56"/>
    <mergeCell ref="E57:F57"/>
    <mergeCell ref="C51:F51"/>
    <mergeCell ref="C53:F53"/>
    <mergeCell ref="C55:F55"/>
    <mergeCell ref="E58:F58"/>
    <mergeCell ref="E47:F47"/>
    <mergeCell ref="E48:F48"/>
    <mergeCell ref="E49:F49"/>
    <mergeCell ref="E45:F45"/>
    <mergeCell ref="E46:F46"/>
    <mergeCell ref="E42:F42"/>
    <mergeCell ref="E43:F43"/>
    <mergeCell ref="E44:F44"/>
    <mergeCell ref="E41:F41"/>
    <mergeCell ref="E38:F38"/>
    <mergeCell ref="E39:F39"/>
    <mergeCell ref="C40:F40"/>
    <mergeCell ref="E36:F36"/>
    <mergeCell ref="E37:F37"/>
    <mergeCell ref="E35:F35"/>
    <mergeCell ref="C34:F34"/>
    <mergeCell ref="E32:F32"/>
    <mergeCell ref="E33:F33"/>
    <mergeCell ref="E30:F30"/>
    <mergeCell ref="E31:F31"/>
    <mergeCell ref="E28:F28"/>
    <mergeCell ref="E29:F29"/>
    <mergeCell ref="E27:F27"/>
    <mergeCell ref="C26:F26"/>
    <mergeCell ref="E25:F25"/>
    <mergeCell ref="E22:F22"/>
    <mergeCell ref="E23:F23"/>
    <mergeCell ref="E21:F21"/>
    <mergeCell ref="E17:F17"/>
    <mergeCell ref="E18:F18"/>
    <mergeCell ref="E19:F19"/>
    <mergeCell ref="E16:F16"/>
    <mergeCell ref="E24:F24"/>
    <mergeCell ref="E20:F20"/>
    <mergeCell ref="E14:F14"/>
    <mergeCell ref="E15:F15"/>
    <mergeCell ref="E13:F13"/>
    <mergeCell ref="E9:F9"/>
    <mergeCell ref="E11:F11"/>
    <mergeCell ref="E12:F12"/>
    <mergeCell ref="E6:F6"/>
    <mergeCell ref="E7:F7"/>
    <mergeCell ref="E8:F8"/>
    <mergeCell ref="E10:F10"/>
    <mergeCell ref="C5:F5"/>
    <mergeCell ref="A3:A95"/>
    <mergeCell ref="B3:B95"/>
    <mergeCell ref="C3:F3"/>
    <mergeCell ref="E4:F4"/>
    <mergeCell ref="E1:F1"/>
    <mergeCell ref="E2:F2"/>
  </mergeCells>
  <pageMargins left="0.78740157480314965" right="0.59055118110236227" top="0.39370078740157483" bottom="0.39370078740157483" header="0.31496062992125984" footer="0.31496062992125984"/>
  <pageSetup paperSize="9" scale="64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BK104"/>
  <sheetViews>
    <sheetView view="pageBreakPreview" zoomScale="60" zoomScaleNormal="80" zoomScalePageLayoutView="85" workbookViewId="0">
      <selection activeCell="M61" sqref="M61"/>
    </sheetView>
  </sheetViews>
  <sheetFormatPr defaultColWidth="8.85546875" defaultRowHeight="15" outlineLevelRow="2"/>
  <cols>
    <col min="1" max="1" width="29.5703125" style="7" customWidth="1"/>
    <col min="2" max="2" width="29" style="7" customWidth="1"/>
    <col min="3" max="3" width="42.140625" style="7" customWidth="1"/>
    <col min="4" max="4" width="21.85546875" style="7" customWidth="1"/>
    <col min="5" max="5" width="11.5703125" style="7" customWidth="1"/>
    <col min="6" max="6" width="7.85546875" style="7" customWidth="1"/>
    <col min="7" max="23" width="8.85546875" style="7" customWidth="1"/>
    <col min="24" max="16384" width="8.85546875" style="7"/>
  </cols>
  <sheetData>
    <row r="1" spans="1:6" ht="37.5" customHeight="1">
      <c r="A1" s="174" t="s">
        <v>38</v>
      </c>
      <c r="B1" s="174" t="s">
        <v>106</v>
      </c>
      <c r="C1" s="175" t="s">
        <v>40</v>
      </c>
      <c r="D1" s="175" t="s">
        <v>41</v>
      </c>
      <c r="E1" s="473" t="s">
        <v>44</v>
      </c>
      <c r="F1" s="473"/>
    </row>
    <row r="2" spans="1:6" ht="37.5" customHeight="1">
      <c r="A2" s="177">
        <v>1</v>
      </c>
      <c r="B2" s="177">
        <v>2</v>
      </c>
      <c r="C2" s="178">
        <v>3</v>
      </c>
      <c r="D2" s="178">
        <v>4</v>
      </c>
      <c r="E2" s="388">
        <v>5</v>
      </c>
      <c r="F2" s="388"/>
    </row>
    <row r="3" spans="1:6" ht="37.5" customHeight="1">
      <c r="A3" s="352" t="s">
        <v>114</v>
      </c>
      <c r="B3" s="472" t="s">
        <v>185</v>
      </c>
      <c r="C3" s="462" t="s">
        <v>90</v>
      </c>
      <c r="D3" s="462"/>
      <c r="E3" s="462"/>
      <c r="F3" s="462"/>
    </row>
    <row r="4" spans="1:6" ht="21" customHeight="1">
      <c r="A4" s="352"/>
      <c r="B4" s="439"/>
      <c r="C4" s="179" t="str">
        <f>'[6]расчет по услугам'!$BS13</f>
        <v>Учитель-логопед</v>
      </c>
      <c r="D4" s="180" t="s">
        <v>83</v>
      </c>
      <c r="E4" s="461">
        <f>'[6]расчет по услугам'!$BX13</f>
        <v>12.322222222222223</v>
      </c>
      <c r="F4" s="461"/>
    </row>
    <row r="5" spans="1:6" ht="17.25" customHeight="1" outlineLevel="1">
      <c r="A5" s="352"/>
      <c r="B5" s="439"/>
      <c r="C5" s="179" t="str">
        <f>'[6]расчет по услугам'!$BS14</f>
        <v>Педагог-психолог</v>
      </c>
      <c r="D5" s="180" t="s">
        <v>83</v>
      </c>
      <c r="E5" s="461">
        <f>'[6]расчет по услугам'!$BX14</f>
        <v>12.322222222222223</v>
      </c>
      <c r="F5" s="461"/>
    </row>
    <row r="6" spans="1:6" ht="15" customHeight="1" outlineLevel="1">
      <c r="A6" s="352"/>
      <c r="B6" s="439"/>
      <c r="C6" s="179" t="str">
        <f>'[6]расчет по услугам'!$BS21</f>
        <v>Старший воспитатель</v>
      </c>
      <c r="D6" s="180" t="s">
        <v>83</v>
      </c>
      <c r="E6" s="461">
        <f>'[6]расчет по услугам'!$BX21</f>
        <v>24.644444444444446</v>
      </c>
      <c r="F6" s="461"/>
    </row>
    <row r="7" spans="1:6" ht="17.25" customHeight="1" outlineLevel="1">
      <c r="A7" s="352"/>
      <c r="B7" s="439"/>
      <c r="C7" s="179" t="str">
        <f>'[6]расчет по услугам'!$BS22</f>
        <v xml:space="preserve">Воспитатель  </v>
      </c>
      <c r="D7" s="180" t="s">
        <v>83</v>
      </c>
      <c r="E7" s="461">
        <f>'[6]расчет по услугам'!$BX22</f>
        <v>147.86666666666667</v>
      </c>
      <c r="F7" s="461"/>
    </row>
    <row r="8" spans="1:6" ht="16.5" customHeight="1" outlineLevel="1">
      <c r="A8" s="352"/>
      <c r="B8" s="439"/>
      <c r="C8" s="179" t="str">
        <f>'[6]расчет по услугам'!$BS23</f>
        <v>Музыкальный руководитель</v>
      </c>
      <c r="D8" s="180" t="s">
        <v>83</v>
      </c>
      <c r="E8" s="461">
        <f>'[6]расчет по услугам'!$BX23</f>
        <v>18.483333333333334</v>
      </c>
      <c r="F8" s="461"/>
    </row>
    <row r="9" spans="1:6" ht="18.75" customHeight="1" outlineLevel="1">
      <c r="A9" s="352"/>
      <c r="B9" s="439"/>
      <c r="C9" s="179" t="str">
        <f>'[6]расчет по услугам'!$BS24</f>
        <v>Инструктор по физической культуре</v>
      </c>
      <c r="D9" s="180" t="s">
        <v>83</v>
      </c>
      <c r="E9" s="461">
        <f>'[6]расчет по услугам'!$BX24</f>
        <v>12.322222222222223</v>
      </c>
      <c r="F9" s="461"/>
    </row>
    <row r="10" spans="1:6" ht="15.75" customHeight="1" outlineLevel="1">
      <c r="A10" s="352"/>
      <c r="B10" s="439"/>
      <c r="C10" s="179" t="str">
        <f>'[6]расчет по услугам'!$BS25</f>
        <v>Младший воспитатель</v>
      </c>
      <c r="D10" s="340" t="s">
        <v>83</v>
      </c>
      <c r="E10" s="461">
        <f>'[6]расчет по услугам'!$BX25</f>
        <v>0</v>
      </c>
      <c r="F10" s="461"/>
    </row>
    <row r="11" spans="1:6" s="6" customFormat="1" ht="33.75" customHeight="1" outlineLevel="1">
      <c r="A11" s="352"/>
      <c r="B11" s="439"/>
      <c r="C11" s="470" t="s">
        <v>109</v>
      </c>
      <c r="D11" s="471"/>
      <c r="E11" s="471"/>
      <c r="F11" s="471"/>
    </row>
    <row r="12" spans="1:6" ht="15" customHeight="1" outlineLevel="2">
      <c r="A12" s="352"/>
      <c r="B12" s="439"/>
      <c r="C12" s="179" t="str">
        <f>'[6]расчет по услугам'!$BS32</f>
        <v>Конструкторы</v>
      </c>
      <c r="D12" s="180" t="str">
        <f>'[6]расчет по услугам'!$BT32</f>
        <v>шт</v>
      </c>
      <c r="E12" s="468">
        <f>'[6]расчет по услугам'!$BX32</f>
        <v>4.1666666666666664E-2</v>
      </c>
      <c r="F12" s="469"/>
    </row>
    <row r="13" spans="1:6" ht="15" customHeight="1" outlineLevel="2">
      <c r="A13" s="352"/>
      <c r="B13" s="439"/>
      <c r="C13" s="179" t="str">
        <f>'[6]расчет по услугам'!$BS33</f>
        <v>Бумага для офисной техники</v>
      </c>
      <c r="D13" s="340" t="str">
        <f>'[6]расчет по услугам'!$BT33</f>
        <v>шт</v>
      </c>
      <c r="E13" s="468">
        <f>'[6]расчет по услугам'!$BX33</f>
        <v>0.16666666666666666</v>
      </c>
      <c r="F13" s="469"/>
    </row>
    <row r="14" spans="1:6" ht="15" customHeight="1" outlineLevel="2">
      <c r="A14" s="352"/>
      <c r="B14" s="439"/>
      <c r="C14" s="179" t="str">
        <f>'[6]расчет по услугам'!$BS34</f>
        <v>Машинки</v>
      </c>
      <c r="D14" s="340" t="str">
        <f>'[6]расчет по услугам'!$BT34</f>
        <v>шт</v>
      </c>
      <c r="E14" s="468">
        <f>'[6]расчет по услугам'!$BX34</f>
        <v>1.3888888888888888E-2</v>
      </c>
      <c r="F14" s="469"/>
    </row>
    <row r="15" spans="1:6" ht="15" customHeight="1" outlineLevel="2">
      <c r="A15" s="352"/>
      <c r="B15" s="439"/>
      <c r="C15" s="179" t="str">
        <f>'[6]расчет по услугам'!$BS35</f>
        <v>Мячи в ассортименте</v>
      </c>
      <c r="D15" s="340" t="str">
        <f>'[6]расчет по услугам'!$BT35</f>
        <v>шт</v>
      </c>
      <c r="E15" s="468">
        <f>'[6]расчет по услугам'!$BX35</f>
        <v>0.16666666666666666</v>
      </c>
      <c r="F15" s="469"/>
    </row>
    <row r="16" spans="1:6" ht="15" customHeight="1" outlineLevel="2">
      <c r="A16" s="352"/>
      <c r="B16" s="439"/>
      <c r="C16" s="179" t="str">
        <f>'[6]расчет по услугам'!$BS36</f>
        <v>Набор  ручек</v>
      </c>
      <c r="D16" s="340" t="str">
        <f>'[6]расчет по услугам'!$BT36</f>
        <v>набор</v>
      </c>
      <c r="E16" s="468">
        <f>'[6]расчет по услугам'!$BX36</f>
        <v>0.16666666666666666</v>
      </c>
      <c r="F16" s="469"/>
    </row>
    <row r="17" spans="1:6" ht="15" customHeight="1" outlineLevel="2">
      <c r="A17" s="352"/>
      <c r="B17" s="439"/>
      <c r="C17" s="179" t="str">
        <f>'[6]расчет по услугам'!$BS37</f>
        <v>Карандаши простые</v>
      </c>
      <c r="D17" s="340" t="str">
        <f>'[6]расчет по услугам'!$BT37</f>
        <v>шт</v>
      </c>
      <c r="E17" s="468">
        <f>'[6]расчет по услугам'!$BX37</f>
        <v>0.1111111111111111</v>
      </c>
      <c r="F17" s="469"/>
    </row>
    <row r="18" spans="1:6" ht="19.5" customHeight="1" outlineLevel="2">
      <c r="A18" s="352"/>
      <c r="B18" s="439"/>
      <c r="C18" s="179" t="str">
        <f>'[6]расчет по услугам'!$BS38</f>
        <v>Развивающие настольные игры</v>
      </c>
      <c r="D18" s="340" t="str">
        <f>'[6]расчет по услугам'!$BT38</f>
        <v>шт</v>
      </c>
      <c r="E18" s="468">
        <f>'[6]расчет по услугам'!$BX38</f>
        <v>4.1666666666666664E-2</v>
      </c>
      <c r="F18" s="469"/>
    </row>
    <row r="19" spans="1:6" ht="15" customHeight="1" outlineLevel="2">
      <c r="A19" s="352"/>
      <c r="B19" s="439"/>
      <c r="C19" s="179" t="str">
        <f>'[6]расчет по услугам'!$BS39</f>
        <v>Карандаши цветные</v>
      </c>
      <c r="D19" s="340" t="str">
        <f>'[6]расчет по услугам'!$BT39</f>
        <v>набор</v>
      </c>
      <c r="E19" s="468">
        <f>'[6]расчет по услугам'!$BX39</f>
        <v>1</v>
      </c>
      <c r="F19" s="469"/>
    </row>
    <row r="20" spans="1:6" ht="15" customHeight="1" outlineLevel="2">
      <c r="A20" s="352"/>
      <c r="B20" s="439"/>
      <c r="C20" s="179" t="str">
        <f>'[6]расчет по услугам'!$BS40</f>
        <v>Набор для игр с песком</v>
      </c>
      <c r="D20" s="340" t="str">
        <f>'[6]расчет по услугам'!$BT40</f>
        <v>набор</v>
      </c>
      <c r="E20" s="468">
        <f>'[6]расчет по услугам'!$BX40</f>
        <v>4.1666666666666664E-2</v>
      </c>
      <c r="F20" s="469"/>
    </row>
    <row r="21" spans="1:6" ht="15" customHeight="1" outlineLevel="2">
      <c r="A21" s="352"/>
      <c r="B21" s="439"/>
      <c r="C21" s="179" t="str">
        <f>'[6]расчет по услугам'!$BS41</f>
        <v>Альбом д/рисования 40 л</v>
      </c>
      <c r="D21" s="340" t="str">
        <f>'[6]расчет по услугам'!$BT41</f>
        <v>шт</v>
      </c>
      <c r="E21" s="468">
        <f>'[6]расчет по услугам'!$BX41</f>
        <v>1</v>
      </c>
      <c r="F21" s="469"/>
    </row>
    <row r="22" spans="1:6" ht="18" customHeight="1" outlineLevel="2">
      <c r="A22" s="352"/>
      <c r="B22" s="439"/>
      <c r="C22" s="179" t="str">
        <f>'[6]расчет по услугам'!$BS42</f>
        <v>набор кисточек</v>
      </c>
      <c r="D22" s="340" t="str">
        <f>'[6]расчет по услугам'!$BT42</f>
        <v>набор</v>
      </c>
      <c r="E22" s="468">
        <f>'[6]расчет по услугам'!$BX42</f>
        <v>1</v>
      </c>
      <c r="F22" s="469"/>
    </row>
    <row r="23" spans="1:6" ht="15" customHeight="1" outlineLevel="2">
      <c r="A23" s="352"/>
      <c r="B23" s="439"/>
      <c r="C23" s="179" t="str">
        <f>'[6]расчет по услугам'!$BS43</f>
        <v>Набор фломастеров</v>
      </c>
      <c r="D23" s="340" t="str">
        <f>'[6]расчет по услугам'!$BT43</f>
        <v>набор</v>
      </c>
      <c r="E23" s="468">
        <f>'[6]расчет по услугам'!$BX43</f>
        <v>1</v>
      </c>
      <c r="F23" s="469"/>
    </row>
    <row r="24" spans="1:6" ht="15" customHeight="1" outlineLevel="2">
      <c r="A24" s="352"/>
      <c r="B24" s="439"/>
      <c r="C24" s="179" t="str">
        <f>'[6]расчет по услугам'!$BS44</f>
        <v>Картон цветной</v>
      </c>
      <c r="D24" s="340" t="str">
        <f>'[6]расчет по услугам'!$BT44</f>
        <v>набор</v>
      </c>
      <c r="E24" s="468">
        <f>'[6]расчет по услугам'!$BX44</f>
        <v>1</v>
      </c>
      <c r="F24" s="469"/>
    </row>
    <row r="25" spans="1:6" ht="15" customHeight="1" outlineLevel="2">
      <c r="A25" s="352"/>
      <c r="B25" s="439"/>
      <c r="C25" s="179" t="str">
        <f>'[6]расчет по услугам'!$BS45</f>
        <v>Клей канцелярский</v>
      </c>
      <c r="D25" s="340" t="str">
        <f>'[6]расчет по услугам'!$BT45</f>
        <v>шт</v>
      </c>
      <c r="E25" s="468">
        <f>'[6]расчет по услугам'!$BX45</f>
        <v>1</v>
      </c>
      <c r="F25" s="469"/>
    </row>
    <row r="26" spans="1:6" ht="15" customHeight="1" outlineLevel="2">
      <c r="A26" s="352"/>
      <c r="B26" s="439"/>
      <c r="C26" s="179" t="str">
        <f>'[6]расчет по услугам'!$BS46</f>
        <v>Куклы</v>
      </c>
      <c r="D26" s="340" t="str">
        <f>'[6]расчет по услугам'!$BT46</f>
        <v>шт</v>
      </c>
      <c r="E26" s="468">
        <f>'[6]расчет по услугам'!$BX46</f>
        <v>4.1666666666666664E-2</v>
      </c>
      <c r="F26" s="469"/>
    </row>
    <row r="27" spans="1:6" ht="16.5" customHeight="1" outlineLevel="2">
      <c r="A27" s="352"/>
      <c r="B27" s="439"/>
      <c r="C27" s="179" t="str">
        <f>'[6]расчет по услугам'!$BS47</f>
        <v>картридж</v>
      </c>
      <c r="D27" s="340" t="str">
        <f>'[6]расчет по услугам'!$BT47</f>
        <v>шт</v>
      </c>
      <c r="E27" s="468">
        <f>'[6]расчет по услугам'!$BX47</f>
        <v>4.1666666666666664E-2</v>
      </c>
      <c r="F27" s="469"/>
    </row>
    <row r="28" spans="1:6" ht="15" customHeight="1" outlineLevel="2">
      <c r="A28" s="352"/>
      <c r="B28" s="439"/>
      <c r="C28" s="179" t="str">
        <f>'[6]расчет по услугам'!$BS48</f>
        <v>тонер</v>
      </c>
      <c r="D28" s="340" t="str">
        <f>'[6]расчет по услугам'!$BT48</f>
        <v>шт</v>
      </c>
      <c r="E28" s="468">
        <f>'[6]расчет по услугам'!$BX48</f>
        <v>4.1666666666666664E-2</v>
      </c>
      <c r="F28" s="469"/>
    </row>
    <row r="29" spans="1:6" ht="15" customHeight="1" outlineLevel="2">
      <c r="A29" s="352"/>
      <c r="B29" s="439"/>
      <c r="C29" s="179" t="str">
        <f>'[6]расчет по услугам'!$BS49</f>
        <v>Учебное оборудование, мебель</v>
      </c>
      <c r="D29" s="340" t="str">
        <f>'[6]расчет по услугам'!$BT49</f>
        <v>набор</v>
      </c>
      <c r="E29" s="468">
        <f>'[6]расчет по услугам'!$BX49</f>
        <v>2.7777777777777776E-2</v>
      </c>
      <c r="F29" s="469"/>
    </row>
    <row r="30" spans="1:6" ht="36" customHeight="1">
      <c r="A30" s="352"/>
      <c r="B30" s="439"/>
      <c r="C30" s="462" t="s">
        <v>53</v>
      </c>
      <c r="D30" s="462"/>
      <c r="E30" s="462"/>
      <c r="F30" s="462"/>
    </row>
    <row r="31" spans="1:6" outlineLevel="2">
      <c r="A31" s="352"/>
      <c r="B31" s="439"/>
      <c r="C31" s="189" t="str">
        <f>'[6]расчет по услугам'!$BS63</f>
        <v>медосмотр педработников</v>
      </c>
      <c r="D31" s="341" t="s">
        <v>85</v>
      </c>
      <c r="E31" s="467">
        <f>'[6]расчет по услугам'!$BX63</f>
        <v>2.617801047120419E-3</v>
      </c>
      <c r="F31" s="467"/>
    </row>
    <row r="32" spans="1:6" ht="30" customHeight="1" outlineLevel="2">
      <c r="A32" s="352"/>
      <c r="B32" s="439"/>
      <c r="C32" s="189" t="str">
        <f>'[6]расчет по услугам'!$BS64</f>
        <v>ремонт и обслуживание оргтехники</v>
      </c>
      <c r="D32" s="341" t="s">
        <v>85</v>
      </c>
      <c r="E32" s="467">
        <f>'[6]расчет по услугам'!$BX64</f>
        <v>0</v>
      </c>
      <c r="F32" s="467"/>
    </row>
    <row r="33" spans="1:6" ht="30" customHeight="1" outlineLevel="2">
      <c r="A33" s="352"/>
      <c r="B33" s="439"/>
      <c r="C33" s="189" t="str">
        <f>'[6]расчет по услугам'!$BS65</f>
        <v>Интернет (компьютерный класс)</v>
      </c>
      <c r="D33" s="341" t="s">
        <v>85</v>
      </c>
      <c r="E33" s="467">
        <f>'[6]расчет по услугам'!$BX65</f>
        <v>0</v>
      </c>
      <c r="F33" s="467"/>
    </row>
    <row r="34" spans="1:6" outlineLevel="2">
      <c r="A34" s="352"/>
      <c r="B34" s="439"/>
      <c r="C34" s="189" t="str">
        <f>'[6]расчет по услугам'!$BS66</f>
        <v>командировочные расходы педработников</v>
      </c>
      <c r="D34" s="341" t="s">
        <v>85</v>
      </c>
      <c r="E34" s="467">
        <f>'[6]расчет по услугам'!$BX66</f>
        <v>3.2258064516129032E-3</v>
      </c>
      <c r="F34" s="467"/>
    </row>
    <row r="35" spans="1:6" ht="40.5" customHeight="1" outlineLevel="2">
      <c r="A35" s="352"/>
      <c r="B35" s="439"/>
      <c r="C35" s="189" t="str">
        <f>'[6]расчет по услугам'!$BS67</f>
        <v>Питание участников мероприятий (олимпиады, конкурсы)</v>
      </c>
      <c r="D35" s="341" t="s">
        <v>85</v>
      </c>
      <c r="E35" s="467">
        <f>'[6]расчет по услугам'!$BX67</f>
        <v>0</v>
      </c>
      <c r="F35" s="467"/>
    </row>
    <row r="36" spans="1:6" ht="32.25" customHeight="1" outlineLevel="2">
      <c r="A36" s="352"/>
      <c r="B36" s="439"/>
      <c r="C36" s="189" t="str">
        <f>'[6]расчет по услугам'!$BS68</f>
        <v>Участие воспитанников в различных мероприятиях за пределами района (проезд, проживание, питание)</v>
      </c>
      <c r="D36" s="341" t="s">
        <v>85</v>
      </c>
      <c r="E36" s="467">
        <f>'[6]расчет по услугам'!$BX68</f>
        <v>0</v>
      </c>
      <c r="F36" s="467"/>
    </row>
    <row r="37" spans="1:6" ht="15" customHeight="1" outlineLevel="2">
      <c r="A37" s="352"/>
      <c r="B37" s="439"/>
      <c r="C37" s="189" t="str">
        <f>'[6]расчет по услугам'!$BS69</f>
        <v>Награждение участников мероприятий</v>
      </c>
      <c r="D37" s="341" t="s">
        <v>85</v>
      </c>
      <c r="E37" s="467">
        <f>'[6]расчет по услугам'!$BX69</f>
        <v>0</v>
      </c>
      <c r="F37" s="467"/>
    </row>
    <row r="38" spans="1:6" ht="15" customHeight="1">
      <c r="A38" s="352"/>
      <c r="B38" s="439"/>
      <c r="C38" s="430" t="s">
        <v>60</v>
      </c>
      <c r="D38" s="430"/>
      <c r="E38" s="430"/>
      <c r="F38" s="430"/>
    </row>
    <row r="39" spans="1:6" ht="15.75" customHeight="1">
      <c r="A39" s="352"/>
      <c r="B39" s="439"/>
      <c r="C39" s="182" t="str">
        <f>'[6]расчет по услугам'!$BS75</f>
        <v>Электроэнергия 1</v>
      </c>
      <c r="D39" s="195" t="s">
        <v>110</v>
      </c>
      <c r="E39" s="464">
        <f>'[6]расчет по услугам'!$BX75</f>
        <v>150.39267015706807</v>
      </c>
      <c r="F39" s="464"/>
    </row>
    <row r="40" spans="1:6" ht="15.75" customHeight="1">
      <c r="A40" s="352"/>
      <c r="B40" s="439"/>
      <c r="C40" s="182" t="str">
        <f>'[6]расчет по услугам'!$BS76</f>
        <v>Теплоэнергия</v>
      </c>
      <c r="D40" s="195" t="s">
        <v>63</v>
      </c>
      <c r="E40" s="464">
        <f>'[6]расчет по услугам'!$BX76</f>
        <v>2.7096596873717278</v>
      </c>
      <c r="F40" s="464"/>
    </row>
    <row r="41" spans="1:6" ht="15.75" customHeight="1">
      <c r="A41" s="352"/>
      <c r="B41" s="439"/>
      <c r="C41" s="182" t="str">
        <f>'[6]расчет по услугам'!$BS77</f>
        <v>Водоснабжение</v>
      </c>
      <c r="D41" s="195" t="s">
        <v>111</v>
      </c>
      <c r="E41" s="464">
        <f>'[6]расчет по услугам'!$BX77</f>
        <v>9.295680472774869</v>
      </c>
      <c r="F41" s="464"/>
    </row>
    <row r="42" spans="1:6" ht="20.25" customHeight="1">
      <c r="A42" s="352"/>
      <c r="B42" s="439"/>
      <c r="C42" s="182" t="str">
        <f>'[6]расчет по услугам'!$BS78</f>
        <v>ТКО</v>
      </c>
      <c r="D42" s="195" t="s">
        <v>111</v>
      </c>
      <c r="E42" s="464">
        <f>'[6]расчет по услугам'!$BX78</f>
        <v>8.3246073298429327E-2</v>
      </c>
      <c r="F42" s="464"/>
    </row>
    <row r="43" spans="1:6" ht="18.75" customHeight="1">
      <c r="A43" s="352"/>
      <c r="B43" s="439"/>
      <c r="C43" s="182" t="str">
        <f>'[6]расчет по услугам'!$BS79</f>
        <v>Водоотведение</v>
      </c>
      <c r="D43" s="195" t="s">
        <v>111</v>
      </c>
      <c r="E43" s="464">
        <f>'[6]расчет по услугам'!$BX79</f>
        <v>0.37696335078534032</v>
      </c>
      <c r="F43" s="464"/>
    </row>
    <row r="44" spans="1:6" ht="36" customHeight="1">
      <c r="A44" s="352"/>
      <c r="B44" s="439"/>
      <c r="C44" s="462" t="s">
        <v>112</v>
      </c>
      <c r="D44" s="462"/>
      <c r="E44" s="462"/>
      <c r="F44" s="462"/>
    </row>
    <row r="45" spans="1:6" ht="45">
      <c r="A45" s="352"/>
      <c r="B45" s="439"/>
      <c r="C45" s="179" t="str">
        <f>'[6]расчет по услугам'!$BS82</f>
        <v>Техническое обслуживание и регламентно-профилактический ремонт систем охранно-пожарной сигнализации</v>
      </c>
      <c r="D45" s="191" t="s">
        <v>85</v>
      </c>
      <c r="E45" s="461">
        <f>'[6]расчет по услугам'!$BX82</f>
        <v>2.617801047120419E-3</v>
      </c>
      <c r="F45" s="461"/>
    </row>
    <row r="46" spans="1:6" ht="21" customHeight="1">
      <c r="A46" s="352"/>
      <c r="B46" s="439"/>
      <c r="C46" s="179" t="str">
        <f>'[6]расчет по услугам'!$BS83</f>
        <v>Проведение текущего ремонта</v>
      </c>
      <c r="D46" s="191" t="s">
        <v>85</v>
      </c>
      <c r="E46" s="461">
        <f>'[6]расчет по услугам'!$BX83</f>
        <v>2.617801047120419E-3</v>
      </c>
      <c r="F46" s="461"/>
    </row>
    <row r="47" spans="1:6" ht="26.25" customHeight="1">
      <c r="A47" s="352"/>
      <c r="B47" s="439"/>
      <c r="C47" s="179" t="str">
        <f>'[6]расчет по услугам'!$BS84</f>
        <v>Поверка тепловодосчетчиков</v>
      </c>
      <c r="D47" s="191" t="s">
        <v>85</v>
      </c>
      <c r="E47" s="461">
        <f>'[6]расчет по услугам'!$BX84</f>
        <v>2.617801047120419E-3</v>
      </c>
      <c r="F47" s="461"/>
    </row>
    <row r="48" spans="1:6" ht="30" customHeight="1">
      <c r="A48" s="352"/>
      <c r="B48" s="439"/>
      <c r="C48" s="179" t="str">
        <f>'[6]расчет по услугам'!$BS85</f>
        <v>Годовое техобслуживание узлов учета тепло-водоснабжения (ООО Теплоучет)</v>
      </c>
      <c r="D48" s="191" t="s">
        <v>85</v>
      </c>
      <c r="E48" s="461">
        <f>'[6]расчет по услугам'!$BX85</f>
        <v>2.617801047120419E-3</v>
      </c>
      <c r="F48" s="461"/>
    </row>
    <row r="49" spans="1:6" ht="22.5" customHeight="1">
      <c r="A49" s="352"/>
      <c r="B49" s="439"/>
      <c r="C49" s="179" t="str">
        <f>'[6]расчет по услугам'!$BS86</f>
        <v>Обслуживание тревожной кнопки</v>
      </c>
      <c r="D49" s="191" t="s">
        <v>85</v>
      </c>
      <c r="E49" s="461">
        <f>'[6]расчет по услугам'!$BX86</f>
        <v>2.617801047120419E-3</v>
      </c>
      <c r="F49" s="461"/>
    </row>
    <row r="50" spans="1:6" ht="17.25" customHeight="1">
      <c r="A50" s="352"/>
      <c r="B50" s="439"/>
      <c r="C50" s="179" t="str">
        <f>'[6]расчет по услугам'!$BS87</f>
        <v>Уборка территории от снега</v>
      </c>
      <c r="D50" s="191" t="s">
        <v>85</v>
      </c>
      <c r="E50" s="461">
        <f>'[6]расчет по услугам'!$BX87</f>
        <v>2.617801047120419E-3</v>
      </c>
      <c r="F50" s="461"/>
    </row>
    <row r="51" spans="1:6" ht="18.75" customHeight="1">
      <c r="A51" s="352"/>
      <c r="B51" s="439"/>
      <c r="C51" s="179" t="str">
        <f>'[6]расчет по услугам'!$BS88</f>
        <v>Вывоз ТБО</v>
      </c>
      <c r="D51" s="191" t="s">
        <v>85</v>
      </c>
      <c r="E51" s="461">
        <f>'[6]расчет по услугам'!$BX88</f>
        <v>2.617801047120419E-3</v>
      </c>
      <c r="F51" s="461"/>
    </row>
    <row r="52" spans="1:6" ht="12.75" customHeight="1">
      <c r="A52" s="352"/>
      <c r="B52" s="439"/>
      <c r="C52" s="179" t="str">
        <f>'[6]расчет по услугам'!$BS89</f>
        <v>Дератизация и дезинфекция</v>
      </c>
      <c r="D52" s="191" t="s">
        <v>85</v>
      </c>
      <c r="E52" s="461">
        <f>'[6]расчет по услугам'!$BX89</f>
        <v>2.617801047120419E-3</v>
      </c>
      <c r="F52" s="461"/>
    </row>
    <row r="53" spans="1:6" ht="45" customHeight="1">
      <c r="A53" s="352"/>
      <c r="B53" s="439"/>
      <c r="C53" s="179" t="str">
        <f>'[6]расчет по услугам'!$BS90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53" s="341" t="s">
        <v>85</v>
      </c>
      <c r="E53" s="461">
        <f>'[6]расчет по услугам'!$BX90</f>
        <v>2.617801047120419E-3</v>
      </c>
      <c r="F53" s="461"/>
    </row>
    <row r="54" spans="1:6" ht="18.75" customHeight="1">
      <c r="A54" s="352"/>
      <c r="B54" s="439"/>
      <c r="C54" s="179" t="str">
        <f>'[6]расчет по услугам'!$BS91</f>
        <v>Обслуживание охранной сигнализации</v>
      </c>
      <c r="D54" s="341" t="s">
        <v>85</v>
      </c>
      <c r="E54" s="461">
        <f>'[6]расчет по услугам'!$BX91</f>
        <v>2.617801047120419E-3</v>
      </c>
      <c r="F54" s="461"/>
    </row>
    <row r="55" spans="1:6" ht="30" customHeight="1">
      <c r="A55" s="352"/>
      <c r="B55" s="439"/>
      <c r="C55" s="462" t="s">
        <v>68</v>
      </c>
      <c r="D55" s="462"/>
      <c r="E55" s="462"/>
      <c r="F55" s="462"/>
    </row>
    <row r="56" spans="1:6" ht="15" customHeight="1">
      <c r="A56" s="352"/>
      <c r="B56" s="439"/>
      <c r="C56" s="200"/>
      <c r="D56" s="200"/>
      <c r="E56" s="200"/>
      <c r="F56" s="202"/>
    </row>
    <row r="57" spans="1:6" s="45" customFormat="1" ht="26.25" customHeight="1">
      <c r="A57" s="352"/>
      <c r="B57" s="439"/>
      <c r="C57" s="462" t="s">
        <v>69</v>
      </c>
      <c r="D57" s="462"/>
      <c r="E57" s="462"/>
      <c r="F57" s="462"/>
    </row>
    <row r="58" spans="1:6" ht="19.5" customHeight="1">
      <c r="A58" s="352"/>
      <c r="B58" s="439"/>
      <c r="C58" s="179" t="str">
        <f>'[6]расчет по услугам'!BS99</f>
        <v>Абонентская связь</v>
      </c>
      <c r="D58" s="179" t="str">
        <f>'[6]расчет по услугам'!BT99</f>
        <v>сумма договора в год</v>
      </c>
      <c r="E58" s="461">
        <f>'[6]расчет по услугам'!$BX99</f>
        <v>4.0816326530612249E-3</v>
      </c>
      <c r="F58" s="461"/>
    </row>
    <row r="59" spans="1:6" ht="18" customHeight="1">
      <c r="A59" s="352"/>
      <c r="B59" s="439"/>
      <c r="C59" s="179">
        <f>'[6]расчет по услугам'!$BS100</f>
        <v>0</v>
      </c>
      <c r="D59" s="179">
        <f>'[6]расчет по услугам'!BT100</f>
        <v>0</v>
      </c>
      <c r="E59" s="461">
        <f>'[6]расчет по услугам'!$BX100</f>
        <v>0</v>
      </c>
      <c r="F59" s="461"/>
    </row>
    <row r="60" spans="1:6" ht="17.25" customHeight="1">
      <c r="A60" s="352"/>
      <c r="B60" s="439"/>
      <c r="C60" s="179">
        <f>'[6]расчет по услугам'!$BS101</f>
        <v>0</v>
      </c>
      <c r="D60" s="179">
        <f>'[6]расчет по услугам'!BT101</f>
        <v>0</v>
      </c>
      <c r="E60" s="461">
        <f>'[6]расчет по услугам'!$BX101</f>
        <v>0</v>
      </c>
      <c r="F60" s="461"/>
    </row>
    <row r="61" spans="1:6" ht="31.5" customHeight="1">
      <c r="A61" s="352"/>
      <c r="B61" s="439"/>
      <c r="C61" s="179" t="str">
        <f>'[6]расчет по услугам'!$BS102</f>
        <v>Иные услуги связи</v>
      </c>
      <c r="D61" s="179" t="str">
        <f>'[6]расчет по услугам'!BT102</f>
        <v>пересылка почтовых отправлений</v>
      </c>
      <c r="E61" s="461">
        <f>'[6]расчет по услугам'!$BX102</f>
        <v>4.0816326530612249E-3</v>
      </c>
      <c r="F61" s="461"/>
    </row>
    <row r="62" spans="1:6" s="45" customFormat="1" ht="24" customHeight="1">
      <c r="A62" s="352"/>
      <c r="B62" s="439"/>
      <c r="C62" s="462" t="s">
        <v>72</v>
      </c>
      <c r="D62" s="462"/>
      <c r="E62" s="462"/>
      <c r="F62" s="462"/>
    </row>
    <row r="63" spans="1:6" ht="39" customHeight="1">
      <c r="A63" s="352"/>
      <c r="B63" s="439"/>
      <c r="C63" s="179" t="str">
        <f>'[6]расчет по услугам'!$BS105</f>
        <v>Оплата грузовых перевозок по доставке грузов</v>
      </c>
      <c r="D63" s="179" t="str">
        <f>'[6]расчет по услугам'!$BT105</f>
        <v>количество разовых услуг, ед.</v>
      </c>
      <c r="E63" s="461">
        <f>'[6]расчет по услугам'!$BX105</f>
        <v>9.4637223974763408E-3</v>
      </c>
      <c r="F63" s="461"/>
    </row>
    <row r="64" spans="1:6" ht="39" customHeight="1">
      <c r="A64" s="352"/>
      <c r="B64" s="439"/>
      <c r="C64" s="179" t="str">
        <f>'[6]расчет по услугам'!$BS106</f>
        <v>прочие транспортные расходы (сдача отчетов, доставка документоов)</v>
      </c>
      <c r="D64" s="179" t="str">
        <f>'[6]расчет по услугам'!$BT106</f>
        <v>сумма в год</v>
      </c>
      <c r="E64" s="461">
        <f>'[6]расчет по услугам'!$BX106</f>
        <v>3.1545741324921135E-3</v>
      </c>
      <c r="F64" s="461"/>
    </row>
    <row r="65" spans="1:6" ht="39" customHeight="1">
      <c r="A65" s="352"/>
      <c r="B65" s="439"/>
      <c r="C65" s="179" t="str">
        <f>'[6]расчет по услугам'!$BS107</f>
        <v>Обеспечение доставки учащихся для проведения ЕГЭ</v>
      </c>
      <c r="D65" s="179" t="str">
        <f>'[6]расчет по услугам'!$BT107</f>
        <v>сумма в год</v>
      </c>
      <c r="E65" s="461">
        <f>'[6]расчет по услугам'!$BX107</f>
        <v>0</v>
      </c>
      <c r="F65" s="461"/>
    </row>
    <row r="66" spans="1:6" ht="38.25" customHeight="1">
      <c r="A66" s="352"/>
      <c r="B66" s="439"/>
      <c r="C66" s="463" t="s">
        <v>75</v>
      </c>
      <c r="D66" s="463"/>
      <c r="E66" s="463"/>
      <c r="F66" s="463"/>
    </row>
    <row r="67" spans="1:6" ht="22.5" customHeight="1">
      <c r="A67" s="352"/>
      <c r="B67" s="439"/>
      <c r="C67" s="207" t="str">
        <f>'[6]расчет по услугам'!$BS110</f>
        <v>Директор</v>
      </c>
      <c r="D67" s="208" t="s">
        <v>83</v>
      </c>
      <c r="E67" s="461">
        <f>'[6]расчет по услугам'!$BX110</f>
        <v>2.5575447570332483E-3</v>
      </c>
      <c r="F67" s="461"/>
    </row>
    <row r="68" spans="1:6" ht="19.5" customHeight="1">
      <c r="A68" s="352"/>
      <c r="B68" s="439"/>
      <c r="C68" s="207" t="str">
        <f>'[6]расчет по услугам'!$BS111</f>
        <v>Зам.директора</v>
      </c>
      <c r="D68" s="208" t="s">
        <v>83</v>
      </c>
      <c r="E68" s="461">
        <f>'[6]расчет по услугам'!$BX111</f>
        <v>5.1150895140664966E-3</v>
      </c>
      <c r="F68" s="461"/>
    </row>
    <row r="69" spans="1:6" ht="19.5" customHeight="1">
      <c r="A69" s="352"/>
      <c r="B69" s="439"/>
      <c r="C69" s="207" t="str">
        <f>'[6]расчет по услугам'!$BS112</f>
        <v>Секретарь учебной части</v>
      </c>
      <c r="D69" s="208" t="s">
        <v>83</v>
      </c>
      <c r="E69" s="461">
        <f>'[6]расчет по услугам'!$BX112</f>
        <v>0</v>
      </c>
      <c r="F69" s="461"/>
    </row>
    <row r="70" spans="1:6" ht="21" customHeight="1">
      <c r="A70" s="352"/>
      <c r="B70" s="439"/>
      <c r="C70" s="207" t="str">
        <f>'[6]расчет по услугам'!$BS113</f>
        <v>Лаборант</v>
      </c>
      <c r="D70" s="208" t="s">
        <v>83</v>
      </c>
      <c r="E70" s="461">
        <f>'[6]расчет по услугам'!$BX113</f>
        <v>0</v>
      </c>
      <c r="F70" s="461"/>
    </row>
    <row r="71" spans="1:6" ht="18.75" customHeight="1">
      <c r="A71" s="352"/>
      <c r="B71" s="439"/>
      <c r="C71" s="207" t="str">
        <f>'[6]расчет по услугам'!$BS114</f>
        <v>Заведующий библиотекой</v>
      </c>
      <c r="D71" s="208" t="s">
        <v>83</v>
      </c>
      <c r="E71" s="461">
        <f>'[6]расчет по услугам'!$BX114</f>
        <v>0</v>
      </c>
      <c r="F71" s="461"/>
    </row>
    <row r="72" spans="1:6" ht="33.75" customHeight="1">
      <c r="A72" s="352"/>
      <c r="B72" s="439"/>
      <c r="C72" s="207" t="str">
        <f>'[6]расчет по услугам'!$BS115</f>
        <v>Рабочий по обслуживанию и ремонту зданий</v>
      </c>
      <c r="D72" s="208" t="s">
        <v>83</v>
      </c>
      <c r="E72" s="461">
        <f>'[6]расчет по услугам'!$BX115</f>
        <v>7.8534031413612562E-3</v>
      </c>
      <c r="F72" s="461"/>
    </row>
    <row r="73" spans="1:6" ht="18.75" customHeight="1">
      <c r="A73" s="352"/>
      <c r="B73" s="439"/>
      <c r="C73" s="207" t="str">
        <f>'[6]расчет по услугам'!$BS116</f>
        <v>Гардеробщик</v>
      </c>
      <c r="D73" s="208" t="s">
        <v>83</v>
      </c>
      <c r="E73" s="461">
        <f>'[6]расчет по услугам'!$BX116</f>
        <v>0</v>
      </c>
      <c r="F73" s="461"/>
    </row>
    <row r="74" spans="1:6" s="6" customFormat="1" ht="20.25" customHeight="1">
      <c r="A74" s="352"/>
      <c r="B74" s="439"/>
      <c r="C74" s="207" t="str">
        <f>'[6]расчет по услугам'!$BS117</f>
        <v>Сторож</v>
      </c>
      <c r="D74" s="208" t="s">
        <v>83</v>
      </c>
      <c r="E74" s="461">
        <f>'[6]расчет по услугам'!$BX117</f>
        <v>1.3089005235602094E-2</v>
      </c>
      <c r="F74" s="461"/>
    </row>
    <row r="75" spans="1:6" s="6" customFormat="1" ht="26.25" customHeight="1">
      <c r="A75" s="352"/>
      <c r="B75" s="439"/>
      <c r="C75" s="207" t="str">
        <f>'[6]расчет по услугам'!$BS118</f>
        <v>Дворник</v>
      </c>
      <c r="D75" s="208" t="s">
        <v>83</v>
      </c>
      <c r="E75" s="461">
        <f>'[6]расчет по услугам'!$BX118</f>
        <v>3.9267015706806281E-3</v>
      </c>
      <c r="F75" s="461"/>
    </row>
    <row r="76" spans="1:6" s="6" customFormat="1" ht="26.25" customHeight="1">
      <c r="A76" s="352"/>
      <c r="B76" s="439"/>
      <c r="C76" s="207" t="str">
        <f>'[6]расчет по услугам'!$BS119</f>
        <v>Машинист по стирке белья</v>
      </c>
      <c r="D76" s="208" t="s">
        <v>83</v>
      </c>
      <c r="E76" s="461">
        <f>'[6]расчет по услугам'!$BX119</f>
        <v>0</v>
      </c>
      <c r="F76" s="461"/>
    </row>
    <row r="77" spans="1:6" ht="21" customHeight="1">
      <c r="A77" s="352"/>
      <c r="B77" s="439"/>
      <c r="C77" s="207" t="str">
        <f>'[6]расчет по услугам'!$BS120</f>
        <v>Уборщик</v>
      </c>
      <c r="D77" s="208" t="s">
        <v>83</v>
      </c>
      <c r="E77" s="461">
        <f>'[6]расчет по услугам'!$BX120</f>
        <v>2.356020942408377E-2</v>
      </c>
      <c r="F77" s="461"/>
    </row>
    <row r="78" spans="1:6" ht="17.25" customHeight="1">
      <c r="A78" s="352"/>
      <c r="B78" s="439"/>
      <c r="C78" s="207" t="str">
        <f>'[6]расчет по услугам'!$BS121</f>
        <v>Вахтер</v>
      </c>
      <c r="D78" s="208" t="s">
        <v>83</v>
      </c>
      <c r="E78" s="461">
        <f>'[6]расчет по услугам'!$BX121</f>
        <v>2.617801047120419E-3</v>
      </c>
      <c r="F78" s="461"/>
    </row>
    <row r="79" spans="1:6" s="45" customFormat="1" ht="18.75" customHeight="1">
      <c r="A79" s="506"/>
      <c r="B79" s="547"/>
      <c r="C79" s="491" t="s">
        <v>77</v>
      </c>
      <c r="D79" s="491"/>
      <c r="E79" s="491"/>
      <c r="F79" s="491"/>
    </row>
    <row r="80" spans="1:6">
      <c r="A80" s="506"/>
      <c r="B80" s="547"/>
      <c r="C80" s="30" t="str">
        <f>'[6]расчет по услугам'!$BS124</f>
        <v>Медикаменты</v>
      </c>
      <c r="D80" s="107" t="s">
        <v>85</v>
      </c>
      <c r="E80" s="487">
        <f>'[6]расчет по услугам'!$BX124</f>
        <v>2.617801047120419E-3</v>
      </c>
      <c r="F80" s="487"/>
    </row>
    <row r="81" spans="1:6">
      <c r="A81" s="506"/>
      <c r="B81" s="547"/>
      <c r="C81" s="30" t="str">
        <f>'[6]расчет по услугам'!$BS125</f>
        <v>Услуги Семис</v>
      </c>
      <c r="D81" s="348" t="s">
        <v>85</v>
      </c>
      <c r="E81" s="487">
        <f>'[6]расчет по услугам'!$BX125</f>
        <v>2.617801047120419E-3</v>
      </c>
      <c r="F81" s="487"/>
    </row>
    <row r="82" spans="1:6" ht="15" customHeight="1">
      <c r="A82" s="506"/>
      <c r="B82" s="547"/>
      <c r="C82" s="30" t="str">
        <f>'[6]расчет по услугам'!$BS126</f>
        <v>командировочные расходы административного персонала</v>
      </c>
      <c r="D82" s="348" t="s">
        <v>85</v>
      </c>
      <c r="E82" s="487">
        <f>'[6]расчет по услугам'!$BX126</f>
        <v>0</v>
      </c>
      <c r="F82" s="487"/>
    </row>
    <row r="83" spans="1:6" ht="15" customHeight="1">
      <c r="A83" s="506"/>
      <c r="B83" s="547"/>
      <c r="C83" s="30" t="str">
        <f>'[6]расчет по услугам'!$BS127</f>
        <v>Испытание диэлектрических бот и перчаток</v>
      </c>
      <c r="D83" s="348" t="s">
        <v>85</v>
      </c>
      <c r="E83" s="487">
        <f>'[6]расчет по услугам'!$BX127</f>
        <v>2.617801047120419E-3</v>
      </c>
      <c r="F83" s="487"/>
    </row>
    <row r="84" spans="1:6">
      <c r="A84" s="506"/>
      <c r="B84" s="547"/>
      <c r="C84" s="30" t="str">
        <f>'[6]расчет по услугам'!$BS128</f>
        <v>Демеркуризация отработанных ламп</v>
      </c>
      <c r="D84" s="348" t="s">
        <v>85</v>
      </c>
      <c r="E84" s="487">
        <f>'[6]расчет по услугам'!$BX128</f>
        <v>2.617801047120419E-3</v>
      </c>
      <c r="F84" s="487"/>
    </row>
    <row r="85" spans="1:6">
      <c r="A85" s="506"/>
      <c r="B85" s="547"/>
      <c r="C85" s="30" t="str">
        <f>'[6]расчет по услугам'!$BS129</f>
        <v>Аттестация условий оабочих мест</v>
      </c>
      <c r="D85" s="348" t="s">
        <v>85</v>
      </c>
      <c r="E85" s="487">
        <f>'[6]расчет по услугам'!$BX129</f>
        <v>2.617801047120419E-3</v>
      </c>
      <c r="F85" s="487"/>
    </row>
    <row r="86" spans="1:6" ht="18.75" customHeight="1">
      <c r="A86" s="506"/>
      <c r="B86" s="547"/>
      <c r="C86" s="30" t="str">
        <f>'[6]расчет по услугам'!$BS130</f>
        <v>Инструментальный контроль качества</v>
      </c>
      <c r="D86" s="348" t="s">
        <v>85</v>
      </c>
      <c r="E86" s="487">
        <f>'[6]расчет по услугам'!$BX130</f>
        <v>2.617801047120419E-3</v>
      </c>
      <c r="F86" s="487"/>
    </row>
    <row r="87" spans="1:6" ht="17.25" customHeight="1">
      <c r="A87" s="506"/>
      <c r="B87" s="547"/>
      <c r="C87" s="30" t="str">
        <f>'[6]расчет по услугам'!$BS131</f>
        <v>Замена технического паспорта</v>
      </c>
      <c r="D87" s="348" t="s">
        <v>85</v>
      </c>
      <c r="E87" s="487">
        <f>'[6]расчет по услугам'!$BX131</f>
        <v>2.617801047120419E-3</v>
      </c>
      <c r="F87" s="487"/>
    </row>
    <row r="88" spans="1:6" ht="30" customHeight="1">
      <c r="A88" s="506"/>
      <c r="B88" s="547"/>
      <c r="C88" s="30" t="str">
        <f>'[6]расчет по услугам'!$BS132</f>
        <v>Экспертиза огнезащитной обработки строительных конструкций и текстильных материалов</v>
      </c>
      <c r="D88" s="348" t="s">
        <v>85</v>
      </c>
      <c r="E88" s="487">
        <f>'[6]расчет по услугам'!$BX132</f>
        <v>2.617801047120419E-3</v>
      </c>
      <c r="F88" s="487"/>
    </row>
    <row r="89" spans="1:6">
      <c r="A89" s="506"/>
      <c r="B89" s="547"/>
      <c r="C89" s="30" t="str">
        <f>'[6]расчет по услугам'!$BS133</f>
        <v>Налоги, госпошлина</v>
      </c>
      <c r="D89" s="348" t="s">
        <v>85</v>
      </c>
      <c r="E89" s="487">
        <f>'[6]расчет по услугам'!$BX133</f>
        <v>2.617801047120419E-3</v>
      </c>
      <c r="F89" s="487"/>
    </row>
    <row r="90" spans="1:6">
      <c r="A90" s="506"/>
      <c r="B90" s="547"/>
      <c r="C90" s="30" t="str">
        <f>'[6]расчет по услугам'!$BS134</f>
        <v>пособие по уходу за ребенком до 3-х лет</v>
      </c>
      <c r="D90" s="348" t="s">
        <v>85</v>
      </c>
      <c r="E90" s="487">
        <f>'[6]расчет по услугам'!$BX134</f>
        <v>0</v>
      </c>
      <c r="F90" s="487"/>
    </row>
    <row r="91" spans="1:6">
      <c r="A91" s="506"/>
      <c r="B91" s="547"/>
      <c r="C91" s="30" t="str">
        <f>'[6]расчет по услугам'!$BS135</f>
        <v>Медосмотр административного персонала</v>
      </c>
      <c r="D91" s="348" t="s">
        <v>85</v>
      </c>
      <c r="E91" s="487">
        <f>'[6]расчет по услугам'!$BX135</f>
        <v>2.617801047120419E-3</v>
      </c>
      <c r="F91" s="487"/>
    </row>
    <row r="92" spans="1:6">
      <c r="A92" s="506"/>
      <c r="B92" s="547"/>
      <c r="C92" s="30" t="str">
        <f>'[6]расчет по услугам'!$BS136</f>
        <v>Прочие услуги</v>
      </c>
      <c r="D92" s="348" t="s">
        <v>85</v>
      </c>
      <c r="E92" s="487">
        <f>'[6]расчет по услугам'!$BX136</f>
        <v>2.617801047120419E-3</v>
      </c>
      <c r="F92" s="487"/>
    </row>
    <row r="93" spans="1:6" ht="15" customHeight="1">
      <c r="A93" s="506"/>
      <c r="B93" s="547"/>
      <c r="C93" s="30" t="str">
        <f>'[6]расчет по услугам'!$BS137</f>
        <v>Хоз.товары (дезинфицирующие, моющие средства)</v>
      </c>
      <c r="D93" s="348" t="s">
        <v>85</v>
      </c>
      <c r="E93" s="487">
        <f>'[6]расчет по услугам'!$BX137</f>
        <v>2.617801047120419E-3</v>
      </c>
      <c r="F93" s="487"/>
    </row>
    <row r="94" spans="1:6">
      <c r="A94" s="506"/>
      <c r="B94" s="547"/>
      <c r="C94" s="30" t="str">
        <f>'[6]расчет по услугам'!$BS138</f>
        <v>ГСМ</v>
      </c>
      <c r="D94" s="348" t="s">
        <v>85</v>
      </c>
      <c r="E94" s="487">
        <f>'[6]расчет по услугам'!$BX138</f>
        <v>2.617801047120419E-3</v>
      </c>
      <c r="F94" s="487"/>
    </row>
    <row r="95" spans="1:6" ht="17.25" customHeight="1">
      <c r="A95" s="506"/>
      <c r="B95" s="547"/>
      <c r="C95" s="30" t="str">
        <f>'[6]расчет по услугам'!$BS139</f>
        <v>Мягкий инвентарь  (постельное, подушки)</v>
      </c>
      <c r="D95" s="348" t="s">
        <v>85</v>
      </c>
      <c r="E95" s="487">
        <f>'[6]расчет по услугам'!$BX139</f>
        <v>2.617801047120419E-3</v>
      </c>
      <c r="F95" s="487"/>
    </row>
    <row r="96" spans="1:6" ht="17.25" customHeight="1">
      <c r="A96" s="506"/>
      <c r="B96" s="547"/>
      <c r="C96" s="30" t="str">
        <f>'[6]расчет по услугам'!$BS140</f>
        <v>Медосмотр обслуживающего персонала</v>
      </c>
      <c r="D96" s="348" t="s">
        <v>85</v>
      </c>
      <c r="E96" s="487">
        <f>'[6]расчет по услугам'!$BX140</f>
        <v>2.617801047120419E-3</v>
      </c>
      <c r="F96" s="487"/>
    </row>
    <row r="97" spans="1:6" ht="31.5" customHeight="1">
      <c r="A97" s="506"/>
      <c r="B97" s="547"/>
      <c r="C97" s="30" t="str">
        <f>'[6]расчет по услугам'!$BS141</f>
        <v>Обучение электро-теплотехнического персонала</v>
      </c>
      <c r="D97" s="348" t="s">
        <v>85</v>
      </c>
      <c r="E97" s="487">
        <f>'[6]расчет по услугам'!$BX141</f>
        <v>2.617801047120419E-3</v>
      </c>
      <c r="F97" s="487"/>
    </row>
    <row r="98" spans="1:6" ht="17.25" customHeight="1">
      <c r="A98" s="506"/>
      <c r="B98" s="547"/>
      <c r="C98" s="30" t="str">
        <f>'[6]расчет по услугам'!$BS142</f>
        <v>Услуги Центра гигины и эпидемиологии</v>
      </c>
      <c r="D98" s="348" t="s">
        <v>85</v>
      </c>
      <c r="E98" s="487">
        <f>'[6]расчет по услугам'!$BX142</f>
        <v>2.617801047120419E-3</v>
      </c>
      <c r="F98" s="487"/>
    </row>
    <row r="99" spans="1:6" s="38" customFormat="1" ht="17.25" customHeight="1">
      <c r="A99" s="506"/>
      <c r="B99" s="547"/>
      <c r="C99" s="30" t="str">
        <f>'[6]расчет по услугам'!$BS143</f>
        <v>Строительные материалы</v>
      </c>
      <c r="D99" s="348" t="s">
        <v>85</v>
      </c>
      <c r="E99" s="487">
        <f>'[6]расчет по услугам'!$BX143</f>
        <v>2.617801047120419E-3</v>
      </c>
      <c r="F99" s="487"/>
    </row>
    <row r="100" spans="1:6" s="38" customFormat="1" ht="32.25" customHeight="1">
      <c r="A100" s="506"/>
      <c r="B100" s="547"/>
      <c r="C100" s="30" t="str">
        <f>'[6]расчет по услугам'!$BS144</f>
        <v>Проведение испытаний устройст заземления и изоляции электросетей</v>
      </c>
      <c r="D100" s="348" t="s">
        <v>85</v>
      </c>
      <c r="E100" s="487">
        <f>'[6]расчет по услугам'!$BX144</f>
        <v>2.617801047120419E-3</v>
      </c>
      <c r="F100" s="487"/>
    </row>
    <row r="101" spans="1:6" s="38" customFormat="1" ht="30" customHeight="1">
      <c r="A101" s="506"/>
      <c r="B101" s="547"/>
      <c r="C101" s="30" t="str">
        <f>'[6]расчет по услугам'!$BS145</f>
        <v>Обслуживание системы наружного видеонаблюдения</v>
      </c>
      <c r="D101" s="348" t="s">
        <v>85</v>
      </c>
      <c r="E101" s="487">
        <f>'[6]расчет по услугам'!$BX145</f>
        <v>2.617801047120419E-3</v>
      </c>
      <c r="F101" s="487"/>
    </row>
    <row r="102" spans="1:6" ht="15" customHeight="1">
      <c r="A102" s="506"/>
      <c r="B102" s="547"/>
      <c r="C102" s="30" t="str">
        <f>'[6]расчет по услугам'!$BS146</f>
        <v>Прочие материальные запасы</v>
      </c>
      <c r="D102" s="348" t="s">
        <v>85</v>
      </c>
      <c r="E102" s="487">
        <f>'[6]расчет по услугам'!$BX146</f>
        <v>0</v>
      </c>
      <c r="F102" s="487"/>
    </row>
    <row r="103" spans="1:6" ht="15" customHeight="1">
      <c r="A103" s="352"/>
      <c r="B103" s="439"/>
      <c r="C103" s="30" t="str">
        <f>'[6]расчет по услугам'!$BS147</f>
        <v>Организация питания воспитанников сада</v>
      </c>
      <c r="D103" s="348" t="s">
        <v>85</v>
      </c>
      <c r="E103" s="487">
        <f>'[6]расчет по услугам'!$BX147</f>
        <v>6.9444444444444441E-3</v>
      </c>
      <c r="F103" s="487"/>
    </row>
    <row r="104" spans="1:6" ht="15" customHeight="1">
      <c r="A104" s="506"/>
      <c r="B104" s="547"/>
      <c r="C104" s="30" t="str">
        <f>'[6]расчет по услугам'!$BS148</f>
        <v>Организация питания воспитанников</v>
      </c>
      <c r="D104" s="348" t="s">
        <v>85</v>
      </c>
      <c r="E104" s="487">
        <f>'[6]расчет по услугам'!$BX148</f>
        <v>0</v>
      </c>
      <c r="F104" s="487"/>
    </row>
  </sheetData>
  <mergeCells count="105">
    <mergeCell ref="E98:F98"/>
    <mergeCell ref="E99:F99"/>
    <mergeCell ref="E100:F100"/>
    <mergeCell ref="E101:F101"/>
    <mergeCell ref="E102:F102"/>
    <mergeCell ref="E104:F104"/>
    <mergeCell ref="E92:F92"/>
    <mergeCell ref="E93:F93"/>
    <mergeCell ref="E94:F94"/>
    <mergeCell ref="E95:F95"/>
    <mergeCell ref="E96:F96"/>
    <mergeCell ref="E97:F97"/>
    <mergeCell ref="E103:F103"/>
    <mergeCell ref="E86:F86"/>
    <mergeCell ref="E87:F87"/>
    <mergeCell ref="E88:F88"/>
    <mergeCell ref="E89:F89"/>
    <mergeCell ref="E90:F90"/>
    <mergeCell ref="E91:F91"/>
    <mergeCell ref="E80:F80"/>
    <mergeCell ref="E81:F81"/>
    <mergeCell ref="E82:F82"/>
    <mergeCell ref="E83:F83"/>
    <mergeCell ref="E84:F84"/>
    <mergeCell ref="E85:F85"/>
    <mergeCell ref="C79:F79"/>
    <mergeCell ref="E73:F73"/>
    <mergeCell ref="E74:F74"/>
    <mergeCell ref="E75:F75"/>
    <mergeCell ref="E76:F76"/>
    <mergeCell ref="E77:F77"/>
    <mergeCell ref="E78:F78"/>
    <mergeCell ref="E67:F67"/>
    <mergeCell ref="E68:F68"/>
    <mergeCell ref="E69:F69"/>
    <mergeCell ref="E70:F70"/>
    <mergeCell ref="E71:F71"/>
    <mergeCell ref="E72:F72"/>
    <mergeCell ref="E63:F63"/>
    <mergeCell ref="E64:F64"/>
    <mergeCell ref="E65:F65"/>
    <mergeCell ref="C66:F66"/>
    <mergeCell ref="E61:F61"/>
    <mergeCell ref="C62:F62"/>
    <mergeCell ref="C57:F57"/>
    <mergeCell ref="E58:F58"/>
    <mergeCell ref="E59:F59"/>
    <mergeCell ref="E60:F60"/>
    <mergeCell ref="C55:F55"/>
    <mergeCell ref="E51:F51"/>
    <mergeCell ref="E52:F52"/>
    <mergeCell ref="E45:F45"/>
    <mergeCell ref="E46:F46"/>
    <mergeCell ref="E47:F47"/>
    <mergeCell ref="E48:F48"/>
    <mergeCell ref="E49:F49"/>
    <mergeCell ref="E50:F50"/>
    <mergeCell ref="E53:F53"/>
    <mergeCell ref="E54:F54"/>
    <mergeCell ref="E42:F42"/>
    <mergeCell ref="C44:F44"/>
    <mergeCell ref="C38:F38"/>
    <mergeCell ref="E39:F39"/>
    <mergeCell ref="E40:F40"/>
    <mergeCell ref="E41:F41"/>
    <mergeCell ref="E43:F43"/>
    <mergeCell ref="E33:F33"/>
    <mergeCell ref="E34:F34"/>
    <mergeCell ref="E35:F35"/>
    <mergeCell ref="E36:F36"/>
    <mergeCell ref="E37:F37"/>
    <mergeCell ref="E31:F31"/>
    <mergeCell ref="E32:F32"/>
    <mergeCell ref="C30:F30"/>
    <mergeCell ref="E28:F28"/>
    <mergeCell ref="E29:F29"/>
    <mergeCell ref="E26:F26"/>
    <mergeCell ref="E27:F27"/>
    <mergeCell ref="E24:F24"/>
    <mergeCell ref="E25:F25"/>
    <mergeCell ref="E22:F22"/>
    <mergeCell ref="E23:F23"/>
    <mergeCell ref="E21:F21"/>
    <mergeCell ref="E18:F18"/>
    <mergeCell ref="E19:F19"/>
    <mergeCell ref="E17:F17"/>
    <mergeCell ref="E13:F13"/>
    <mergeCell ref="E14:F14"/>
    <mergeCell ref="E15:F15"/>
    <mergeCell ref="E12:F12"/>
    <mergeCell ref="E20:F20"/>
    <mergeCell ref="E16:F16"/>
    <mergeCell ref="E9:F9"/>
    <mergeCell ref="E10:F10"/>
    <mergeCell ref="E6:F6"/>
    <mergeCell ref="E7:F7"/>
    <mergeCell ref="E8:F8"/>
    <mergeCell ref="A3:A104"/>
    <mergeCell ref="B3:B104"/>
    <mergeCell ref="C3:F3"/>
    <mergeCell ref="E4:F4"/>
    <mergeCell ref="E1:F1"/>
    <mergeCell ref="E5:F5"/>
    <mergeCell ref="E2:F2"/>
    <mergeCell ref="C11:F11"/>
  </mergeCells>
  <pageMargins left="0.78740157480314965" right="0.59055118110236227" top="0.39370078740157483" bottom="0.39370078740157483" header="0.31496062992125984" footer="0.31496062992125984"/>
  <pageSetup paperSize="9" scale="61" fitToWidth="0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tabColor theme="8" tint="0.79998168889431442"/>
  </sheetPr>
  <dimension ref="A1:BK82"/>
  <sheetViews>
    <sheetView view="pageBreakPreview" zoomScale="60" zoomScaleNormal="80" zoomScalePageLayoutView="85" workbookViewId="0">
      <selection activeCell="B3" sqref="B3:B82"/>
    </sheetView>
  </sheetViews>
  <sheetFormatPr defaultColWidth="8.85546875" defaultRowHeight="15" outlineLevelRow="2"/>
  <cols>
    <col min="1" max="1" width="22.42578125" style="7" customWidth="1"/>
    <col min="2" max="2" width="29" style="7" customWidth="1"/>
    <col min="3" max="3" width="33.5703125" style="7" customWidth="1"/>
    <col min="4" max="4" width="21.85546875" style="7" customWidth="1"/>
    <col min="5" max="5" width="11.5703125" style="7" customWidth="1"/>
    <col min="6" max="6" width="7.85546875" style="7" customWidth="1"/>
    <col min="7" max="24" width="8.85546875" style="7" customWidth="1"/>
    <col min="25" max="16384" width="8.85546875" style="7"/>
  </cols>
  <sheetData>
    <row r="1" spans="1:6" ht="90" customHeight="1">
      <c r="A1" s="39" t="s">
        <v>38</v>
      </c>
      <c r="B1" s="39" t="s">
        <v>106</v>
      </c>
      <c r="C1" s="110" t="s">
        <v>40</v>
      </c>
      <c r="D1" s="110" t="s">
        <v>41</v>
      </c>
      <c r="E1" s="510" t="s">
        <v>44</v>
      </c>
      <c r="F1" s="510"/>
    </row>
    <row r="2" spans="1:6">
      <c r="A2" s="32">
        <v>1</v>
      </c>
      <c r="B2" s="32">
        <v>2</v>
      </c>
      <c r="C2" s="111">
        <v>3</v>
      </c>
      <c r="D2" s="111">
        <v>4</v>
      </c>
      <c r="E2" s="511">
        <v>5</v>
      </c>
      <c r="F2" s="511"/>
    </row>
    <row r="3" spans="1:6" ht="39.75" customHeight="1">
      <c r="A3" s="506" t="s">
        <v>117</v>
      </c>
      <c r="B3" s="508" t="s">
        <v>186</v>
      </c>
      <c r="C3" s="491" t="s">
        <v>90</v>
      </c>
      <c r="D3" s="491"/>
      <c r="E3" s="491"/>
      <c r="F3" s="491"/>
    </row>
    <row r="4" spans="1:6" ht="22.5" customHeight="1">
      <c r="A4" s="506"/>
      <c r="B4" s="508"/>
      <c r="C4" s="30" t="str">
        <f>'[6]расчет по услугам'!$CE$25</f>
        <v>Младший воспитатель</v>
      </c>
      <c r="D4" s="109" t="s">
        <v>83</v>
      </c>
      <c r="E4" s="487">
        <f>'[6]расчет по услугам'!$CJ$25</f>
        <v>98.577777777777783</v>
      </c>
      <c r="F4" s="487"/>
    </row>
    <row r="5" spans="1:6" s="6" customFormat="1" ht="33.75" customHeight="1" outlineLevel="1">
      <c r="A5" s="506"/>
      <c r="B5" s="508"/>
      <c r="C5" s="512" t="s">
        <v>109</v>
      </c>
      <c r="D5" s="513"/>
      <c r="E5" s="513"/>
      <c r="F5" s="513"/>
    </row>
    <row r="6" spans="1:6" outlineLevel="2">
      <c r="A6" s="506"/>
      <c r="B6" s="508"/>
      <c r="C6" s="30" t="str">
        <f>'[6]расчет по услугам'!$CE32</f>
        <v>Тарелка для 1 блюда детская</v>
      </c>
      <c r="D6" s="109" t="str">
        <f>'[6]расчет по услугам'!$CF32</f>
        <v>шт</v>
      </c>
      <c r="E6" s="500">
        <f>'[6]расчет по услугам'!$CJ32</f>
        <v>1</v>
      </c>
      <c r="F6" s="501"/>
    </row>
    <row r="7" spans="1:6" outlineLevel="2">
      <c r="A7" s="506"/>
      <c r="B7" s="508"/>
      <c r="C7" s="30" t="str">
        <f>'[6]расчет по услугам'!$CE33</f>
        <v>Тарелка для 2 блюда детская</v>
      </c>
      <c r="D7" s="109" t="str">
        <f>'[6]расчет по услугам'!$CF33</f>
        <v>шт</v>
      </c>
      <c r="E7" s="500">
        <f>'[6]расчет по услугам'!$CJ33</f>
        <v>1</v>
      </c>
      <c r="F7" s="501"/>
    </row>
    <row r="8" spans="1:6" outlineLevel="2">
      <c r="A8" s="506"/>
      <c r="B8" s="508"/>
      <c r="C8" s="30" t="str">
        <f>'[6]расчет по услугам'!$CE34</f>
        <v>Кружка с детским рисунком</v>
      </c>
      <c r="D8" s="109" t="str">
        <f>'[6]расчет по услугам'!$CF34</f>
        <v>шт</v>
      </c>
      <c r="E8" s="500">
        <f>'[6]расчет по услугам'!$CJ34</f>
        <v>1</v>
      </c>
      <c r="F8" s="501"/>
    </row>
    <row r="9" spans="1:6" outlineLevel="2">
      <c r="A9" s="506"/>
      <c r="B9" s="508"/>
      <c r="C9" s="30" t="str">
        <f>'[6]расчет по услугам'!$CE35</f>
        <v>кастрюля никелированная 30 л</v>
      </c>
      <c r="D9" s="109" t="str">
        <f>'[6]расчет по услугам'!$CF35</f>
        <v>шт</v>
      </c>
      <c r="E9" s="500">
        <f>'[6]расчет по услугам'!$CJ35</f>
        <v>0</v>
      </c>
      <c r="F9" s="501"/>
    </row>
    <row r="10" spans="1:6" outlineLevel="2">
      <c r="A10" s="506"/>
      <c r="B10" s="508"/>
      <c r="C10" s="30" t="str">
        <f>'[6]расчет по услугам'!$CE36</f>
        <v>Доска разделочная деревянная</v>
      </c>
      <c r="D10" s="109" t="str">
        <f>'[6]расчет по услугам'!$CF36</f>
        <v>шт</v>
      </c>
      <c r="E10" s="500">
        <f>'[6]расчет по услугам'!$CJ36</f>
        <v>0</v>
      </c>
      <c r="F10" s="501"/>
    </row>
    <row r="11" spans="1:6" outlineLevel="2">
      <c r="A11" s="506"/>
      <c r="B11" s="508"/>
      <c r="C11" s="30" t="str">
        <f>'[6]расчет по услугам'!$CE37</f>
        <v>Салатница</v>
      </c>
      <c r="D11" s="109" t="str">
        <f>'[6]расчет по услугам'!$CF37</f>
        <v>шт</v>
      </c>
      <c r="E11" s="500">
        <f>'[6]расчет по услугам'!$CJ37</f>
        <v>0</v>
      </c>
      <c r="F11" s="501"/>
    </row>
    <row r="12" spans="1:6" outlineLevel="2">
      <c r="A12" s="506"/>
      <c r="B12" s="508"/>
      <c r="C12" s="30" t="str">
        <f>'[6]расчет по услугам'!$CE38</f>
        <v>Ведро эмалированное 10 л.</v>
      </c>
      <c r="D12" s="109" t="str">
        <f>'[6]расчет по услугам'!$CF38</f>
        <v>шт</v>
      </c>
      <c r="E12" s="500">
        <f>'[6]расчет по услугам'!$CJ38</f>
        <v>1.3888888888888888E-2</v>
      </c>
      <c r="F12" s="501"/>
    </row>
    <row r="13" spans="1:6" outlineLevel="2">
      <c r="A13" s="506"/>
      <c r="B13" s="508"/>
      <c r="C13" s="30" t="str">
        <f>'[6]расчет по услугам'!$CE39</f>
        <v>Кухонный инвентарь</v>
      </c>
      <c r="D13" s="109" t="str">
        <f>'[6]расчет по услугам'!$CF39</f>
        <v>шт</v>
      </c>
      <c r="E13" s="500">
        <f>'[6]расчет по услугам'!$CJ39</f>
        <v>0</v>
      </c>
      <c r="F13" s="501"/>
    </row>
    <row r="14" spans="1:6" ht="30" outlineLevel="2">
      <c r="A14" s="506"/>
      <c r="B14" s="508"/>
      <c r="C14" s="30" t="str">
        <f>'[6]расчет по услугам'!$CE40</f>
        <v>Расходные материалы для персонала (костюмы, полотенца)</v>
      </c>
      <c r="D14" s="109" t="str">
        <f>'[6]расчет по услугам'!$CF40</f>
        <v>шт</v>
      </c>
      <c r="E14" s="500">
        <f>'[6]расчет по услугам'!$CJ40</f>
        <v>0</v>
      </c>
      <c r="F14" s="501"/>
    </row>
    <row r="15" spans="1:6" ht="32.25" customHeight="1">
      <c r="A15" s="506"/>
      <c r="B15" s="508"/>
      <c r="C15" s="491" t="s">
        <v>53</v>
      </c>
      <c r="D15" s="491"/>
      <c r="E15" s="491"/>
      <c r="F15" s="491"/>
    </row>
    <row r="16" spans="1:6" ht="26.25" customHeight="1" outlineLevel="2">
      <c r="A16" s="506"/>
      <c r="B16" s="508"/>
      <c r="C16" s="40" t="str">
        <f>'[6]расчет по услугам'!$CE$63</f>
        <v>медосмотр педработников</v>
      </c>
      <c r="D16" s="109" t="str">
        <f>'[6]расчет по услугам'!$CF63</f>
        <v>сумма договора в год</v>
      </c>
      <c r="E16" s="498">
        <f>'[6]расчет по услугам'!$CJ63</f>
        <v>2.617801047120419E-3</v>
      </c>
      <c r="F16" s="498"/>
    </row>
    <row r="17" spans="1:6" ht="15" customHeight="1">
      <c r="A17" s="506"/>
      <c r="B17" s="508"/>
      <c r="C17" s="495" t="s">
        <v>60</v>
      </c>
      <c r="D17" s="495"/>
      <c r="E17" s="495"/>
      <c r="F17" s="495"/>
    </row>
    <row r="18" spans="1:6" ht="15.75" customHeight="1">
      <c r="A18" s="506"/>
      <c r="B18" s="508"/>
      <c r="C18" s="31" t="str">
        <f>'[6]расчет по услугам'!$CE75</f>
        <v>Электроэнергия 1</v>
      </c>
      <c r="D18" s="35" t="s">
        <v>110</v>
      </c>
      <c r="E18" s="493">
        <f>'[6]расчет по услугам'!$CJ75</f>
        <v>150.39267015706807</v>
      </c>
      <c r="F18" s="493"/>
    </row>
    <row r="19" spans="1:6" ht="15.75" customHeight="1">
      <c r="A19" s="506"/>
      <c r="B19" s="508"/>
      <c r="C19" s="31" t="str">
        <f>'[6]расчет по услугам'!$CE76</f>
        <v>Теплоэнергия</v>
      </c>
      <c r="D19" s="35" t="s">
        <v>63</v>
      </c>
      <c r="E19" s="493">
        <f>'[6]расчет по услугам'!$CJ76</f>
        <v>2.7096596873717278</v>
      </c>
      <c r="F19" s="493"/>
    </row>
    <row r="20" spans="1:6" ht="15.75" customHeight="1">
      <c r="A20" s="506"/>
      <c r="B20" s="508"/>
      <c r="C20" s="31" t="str">
        <f>'[6]расчет по услугам'!$CE77</f>
        <v>Водоснабжение</v>
      </c>
      <c r="D20" s="35" t="s">
        <v>111</v>
      </c>
      <c r="E20" s="493">
        <f>'[6]расчет по услугам'!$CJ77</f>
        <v>9.295680472774869</v>
      </c>
      <c r="F20" s="493"/>
    </row>
    <row r="21" spans="1:6" ht="18" customHeight="1">
      <c r="A21" s="506"/>
      <c r="B21" s="508"/>
      <c r="C21" s="31" t="str">
        <f>'[6]расчет по услугам'!$CE78</f>
        <v>ТКО</v>
      </c>
      <c r="D21" s="35" t="s">
        <v>111</v>
      </c>
      <c r="E21" s="493">
        <f>'[6]расчет по услугам'!$CJ78</f>
        <v>8.3246073298429327E-2</v>
      </c>
      <c r="F21" s="493"/>
    </row>
    <row r="22" spans="1:6" ht="17.25" customHeight="1">
      <c r="A22" s="506"/>
      <c r="B22" s="508"/>
      <c r="C22" s="31" t="str">
        <f>'[6]расчет по услугам'!$CE79</f>
        <v>Водоотведение</v>
      </c>
      <c r="D22" s="35" t="s">
        <v>111</v>
      </c>
      <c r="E22" s="493">
        <f>'[6]расчет по услугам'!$CJ79</f>
        <v>0.37696335078534032</v>
      </c>
      <c r="F22" s="493"/>
    </row>
    <row r="23" spans="1:6" ht="36" customHeight="1">
      <c r="A23" s="506"/>
      <c r="B23" s="508"/>
      <c r="C23" s="491" t="s">
        <v>112</v>
      </c>
      <c r="D23" s="491"/>
      <c r="E23" s="491"/>
      <c r="F23" s="491"/>
    </row>
    <row r="24" spans="1:6" ht="60">
      <c r="A24" s="506"/>
      <c r="B24" s="508"/>
      <c r="C24" s="30" t="str">
        <f>'[6]расчет по услугам'!$CE82</f>
        <v>Техническое обслуживание и регламентно-профилактический ремонт систем охранно-пожарной сигнализации</v>
      </c>
      <c r="D24" s="107" t="s">
        <v>85</v>
      </c>
      <c r="E24" s="487">
        <f>'[6]расчет по услугам'!$CJ82</f>
        <v>2.617801047120419E-3</v>
      </c>
      <c r="F24" s="487"/>
    </row>
    <row r="25" spans="1:6" ht="16.5" customHeight="1">
      <c r="A25" s="506"/>
      <c r="B25" s="508"/>
      <c r="C25" s="30" t="str">
        <f>'[6]расчет по услугам'!$CE83</f>
        <v>Проведение текущего ремонта</v>
      </c>
      <c r="D25" s="107" t="s">
        <v>85</v>
      </c>
      <c r="E25" s="487">
        <f>'[6]расчет по услугам'!$CJ83</f>
        <v>2.617801047120419E-3</v>
      </c>
      <c r="F25" s="487"/>
    </row>
    <row r="26" spans="1:6" ht="18.75" customHeight="1">
      <c r="A26" s="506"/>
      <c r="B26" s="508"/>
      <c r="C26" s="30" t="str">
        <f>'[6]расчет по услугам'!$CE84</f>
        <v>Поверка тепловодосчетчиков</v>
      </c>
      <c r="D26" s="107" t="s">
        <v>85</v>
      </c>
      <c r="E26" s="487">
        <f>'[6]расчет по услугам'!$CJ84</f>
        <v>2.617801047120419E-3</v>
      </c>
      <c r="F26" s="487"/>
    </row>
    <row r="27" spans="1:6" ht="43.5" customHeight="1">
      <c r="A27" s="506"/>
      <c r="B27" s="508"/>
      <c r="C27" s="30" t="str">
        <f>'[6]расчет по услугам'!$CE85</f>
        <v>Годовое техобслуживание узлов учета тепло-водоснабжения (ООО Теплоучет)</v>
      </c>
      <c r="D27" s="107" t="s">
        <v>85</v>
      </c>
      <c r="E27" s="487">
        <f>'[6]расчет по услугам'!$CJ85</f>
        <v>2.617801047120419E-3</v>
      </c>
      <c r="F27" s="487"/>
    </row>
    <row r="28" spans="1:6" ht="18.75" customHeight="1">
      <c r="A28" s="506"/>
      <c r="B28" s="508"/>
      <c r="C28" s="30" t="str">
        <f>'[6]расчет по услугам'!$CE86</f>
        <v>Обслуживание тревожной кнопки</v>
      </c>
      <c r="D28" s="107" t="s">
        <v>85</v>
      </c>
      <c r="E28" s="487">
        <f>'[6]расчет по услугам'!$CJ86</f>
        <v>2.617801047120419E-3</v>
      </c>
      <c r="F28" s="487"/>
    </row>
    <row r="29" spans="1:6" ht="18.75" customHeight="1">
      <c r="A29" s="506"/>
      <c r="B29" s="508"/>
      <c r="C29" s="30" t="str">
        <f>'[6]расчет по услугам'!$CE87</f>
        <v>Уборка территории от снега</v>
      </c>
      <c r="D29" s="107" t="s">
        <v>85</v>
      </c>
      <c r="E29" s="487">
        <f>'[6]расчет по услугам'!$CJ87</f>
        <v>2.617801047120419E-3</v>
      </c>
      <c r="F29" s="487"/>
    </row>
    <row r="30" spans="1:6" ht="18.75" customHeight="1">
      <c r="A30" s="506"/>
      <c r="B30" s="508"/>
      <c r="C30" s="30" t="str">
        <f>'[6]расчет по услугам'!$CE88</f>
        <v>Вывоз ТБО</v>
      </c>
      <c r="D30" s="107" t="s">
        <v>85</v>
      </c>
      <c r="E30" s="487">
        <f>'[6]расчет по услугам'!$CJ88</f>
        <v>2.617801047120419E-3</v>
      </c>
      <c r="F30" s="487"/>
    </row>
    <row r="31" spans="1:6">
      <c r="A31" s="506"/>
      <c r="B31" s="508"/>
      <c r="C31" s="30" t="str">
        <f>'[6]расчет по услугам'!$CE89</f>
        <v>Дератизация и дезинфекция</v>
      </c>
      <c r="D31" s="107" t="s">
        <v>85</v>
      </c>
      <c r="E31" s="487">
        <f>'[6]расчет по услугам'!$CJ89</f>
        <v>2.617801047120419E-3</v>
      </c>
      <c r="F31" s="487"/>
    </row>
    <row r="32" spans="1:6" ht="75">
      <c r="A32" s="352"/>
      <c r="B32" s="472"/>
      <c r="C32" s="30" t="str">
        <f>'[6]расчет по услугам'!$CE90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32" s="348" t="s">
        <v>85</v>
      </c>
      <c r="E32" s="487">
        <f>'[6]расчет по услугам'!$CJ90</f>
        <v>2.617801047120419E-3</v>
      </c>
      <c r="F32" s="487"/>
    </row>
    <row r="33" spans="1:6" ht="33.75" customHeight="1">
      <c r="A33" s="506"/>
      <c r="B33" s="508"/>
      <c r="C33" s="30" t="str">
        <f>'[6]расчет по услугам'!$CE91</f>
        <v>Обслуживание охранной сигнализации</v>
      </c>
      <c r="D33" s="107" t="s">
        <v>85</v>
      </c>
      <c r="E33" s="487">
        <f>'[6]расчет по услугам'!$CJ91</f>
        <v>2.617801047120419E-3</v>
      </c>
      <c r="F33" s="487"/>
    </row>
    <row r="34" spans="1:6" ht="15" customHeight="1">
      <c r="A34" s="506"/>
      <c r="B34" s="508"/>
      <c r="C34" s="492" t="s">
        <v>68</v>
      </c>
      <c r="D34" s="492"/>
      <c r="E34" s="492"/>
      <c r="F34" s="492"/>
    </row>
    <row r="35" spans="1:6" ht="15" customHeight="1">
      <c r="A35" s="506"/>
      <c r="B35" s="508"/>
      <c r="C35" s="36"/>
      <c r="D35" s="36"/>
      <c r="E35" s="36"/>
      <c r="F35" s="37"/>
    </row>
    <row r="36" spans="1:6" s="45" customFormat="1" ht="26.25" customHeight="1">
      <c r="A36" s="506"/>
      <c r="B36" s="508"/>
      <c r="C36" s="491" t="s">
        <v>69</v>
      </c>
      <c r="D36" s="491"/>
      <c r="E36" s="491"/>
      <c r="F36" s="491"/>
    </row>
    <row r="37" spans="1:6" ht="18" customHeight="1">
      <c r="A37" s="506"/>
      <c r="B37" s="508"/>
      <c r="C37" s="30" t="str">
        <f>'[6]расчет по услугам'!$CE99</f>
        <v>Абонентская связь</v>
      </c>
      <c r="D37" s="107" t="s">
        <v>85</v>
      </c>
      <c r="E37" s="487">
        <f>'[6]расчет по услугам'!$CJ99</f>
        <v>0</v>
      </c>
      <c r="F37" s="487"/>
    </row>
    <row r="38" spans="1:6" ht="15" customHeight="1">
      <c r="A38" s="506"/>
      <c r="B38" s="508"/>
      <c r="C38" s="30">
        <f>'[6]расчет по услугам'!$CE100</f>
        <v>0</v>
      </c>
      <c r="D38" s="348" t="s">
        <v>85</v>
      </c>
      <c r="E38" s="487">
        <f>'[6]расчет по услугам'!$CJ100</f>
        <v>0</v>
      </c>
      <c r="F38" s="487"/>
    </row>
    <row r="39" spans="1:6" ht="15" customHeight="1">
      <c r="A39" s="506"/>
      <c r="B39" s="508"/>
      <c r="C39" s="30">
        <f>'[6]расчет по услугам'!$CE101</f>
        <v>0</v>
      </c>
      <c r="D39" s="348" t="s">
        <v>85</v>
      </c>
      <c r="E39" s="487">
        <f>'[6]расчет по услугам'!$CJ101</f>
        <v>0</v>
      </c>
      <c r="F39" s="487"/>
    </row>
    <row r="40" spans="1:6" ht="18.75" customHeight="1">
      <c r="A40" s="506"/>
      <c r="B40" s="508"/>
      <c r="C40" s="30" t="str">
        <f>'[6]расчет по услугам'!$CE102</f>
        <v>Иные услуги связи</v>
      </c>
      <c r="D40" s="348" t="s">
        <v>85</v>
      </c>
      <c r="E40" s="487">
        <f>'[6]расчет по услугам'!$CJ102</f>
        <v>0</v>
      </c>
      <c r="F40" s="487"/>
    </row>
    <row r="41" spans="1:6" s="45" customFormat="1" ht="24" customHeight="1">
      <c r="A41" s="506"/>
      <c r="B41" s="508"/>
      <c r="C41" s="491" t="s">
        <v>72</v>
      </c>
      <c r="D41" s="491"/>
      <c r="E41" s="491"/>
      <c r="F41" s="491"/>
    </row>
    <row r="42" spans="1:6" s="297" customFormat="1" ht="30">
      <c r="A42" s="506"/>
      <c r="B42" s="508"/>
      <c r="C42" s="30" t="str">
        <f>'[6]расчет по услугам'!$CE105</f>
        <v>Оплата грузовых перевозок по доставке грузов</v>
      </c>
      <c r="D42" s="30" t="str">
        <f>'[6]расчет по услугам'!$CF105</f>
        <v>количество разовых услуг, ед.</v>
      </c>
      <c r="E42" s="487">
        <f>'[6]расчет по услугам'!$CJ105</f>
        <v>9.4637223974763408E-3</v>
      </c>
      <c r="F42" s="487"/>
    </row>
    <row r="43" spans="1:6" s="297" customFormat="1" ht="45">
      <c r="A43" s="506"/>
      <c r="B43" s="508"/>
      <c r="C43" s="30" t="str">
        <f>'[6]расчет по услугам'!$CE106</f>
        <v>прочие транспортные расходы (сдача отчетов, доставка документоов)</v>
      </c>
      <c r="D43" s="30" t="str">
        <f>'[6]расчет по услугам'!$CF106</f>
        <v>сумма в год</v>
      </c>
      <c r="E43" s="487">
        <f>'[6]расчет по услугам'!$CJ106</f>
        <v>3.1545741324921135E-3</v>
      </c>
      <c r="F43" s="487"/>
    </row>
    <row r="44" spans="1:6" ht="43.5" customHeight="1">
      <c r="A44" s="506"/>
      <c r="B44" s="508"/>
      <c r="C44" s="489" t="s">
        <v>75</v>
      </c>
      <c r="D44" s="489"/>
      <c r="E44" s="489"/>
      <c r="F44" s="489"/>
    </row>
    <row r="45" spans="1:6" ht="15.75">
      <c r="A45" s="506"/>
      <c r="B45" s="508"/>
      <c r="C45" s="54" t="str">
        <f>'[6]расчет по услугам'!$CE110</f>
        <v>Директор</v>
      </c>
      <c r="D45" s="46" t="s">
        <v>83</v>
      </c>
      <c r="E45" s="548">
        <f>'[6]расчет по услугам'!$CJ110</f>
        <v>2.5575447570332483E-3</v>
      </c>
      <c r="F45" s="548"/>
    </row>
    <row r="46" spans="1:6" ht="15.75">
      <c r="A46" s="506"/>
      <c r="B46" s="508"/>
      <c r="C46" s="54" t="str">
        <f>'[6]расчет по услугам'!$CE111</f>
        <v>Зам.директора</v>
      </c>
      <c r="D46" s="46" t="s">
        <v>83</v>
      </c>
      <c r="E46" s="548">
        <f>'[6]расчет по услугам'!$CJ111</f>
        <v>5.1150895140664966E-3</v>
      </c>
      <c r="F46" s="548"/>
    </row>
    <row r="47" spans="1:6" ht="15.75">
      <c r="A47" s="506"/>
      <c r="B47" s="508"/>
      <c r="C47" s="54" t="str">
        <f>'[6]расчет по услугам'!$CE112</f>
        <v>Секретарь учебной части</v>
      </c>
      <c r="D47" s="46" t="s">
        <v>83</v>
      </c>
      <c r="E47" s="548">
        <f>'[6]расчет по услугам'!$CJ112</f>
        <v>0</v>
      </c>
      <c r="F47" s="548"/>
    </row>
    <row r="48" spans="1:6" ht="15.75">
      <c r="A48" s="506"/>
      <c r="B48" s="508"/>
      <c r="C48" s="54" t="str">
        <f>'[6]расчет по услугам'!$CE113</f>
        <v>Лаборант</v>
      </c>
      <c r="D48" s="46" t="s">
        <v>83</v>
      </c>
      <c r="E48" s="548">
        <f>'[6]расчет по услугам'!$CJ113</f>
        <v>0</v>
      </c>
      <c r="F48" s="548"/>
    </row>
    <row r="49" spans="1:6" ht="15.75">
      <c r="A49" s="506"/>
      <c r="B49" s="508"/>
      <c r="C49" s="54" t="str">
        <f>'[6]расчет по услугам'!$CE114</f>
        <v>Заведующий библиотекой</v>
      </c>
      <c r="D49" s="46" t="s">
        <v>83</v>
      </c>
      <c r="E49" s="548">
        <f>'[6]расчет по услугам'!$CJ114</f>
        <v>0</v>
      </c>
      <c r="F49" s="548"/>
    </row>
    <row r="50" spans="1:6" ht="32.25" customHeight="1">
      <c r="A50" s="506"/>
      <c r="B50" s="508"/>
      <c r="C50" s="54" t="str">
        <f>'[6]расчет по услугам'!$CE115</f>
        <v>Рабочий по обслуживанию и ремонту зданий</v>
      </c>
      <c r="D50" s="46" t="s">
        <v>83</v>
      </c>
      <c r="E50" s="548">
        <f>'[6]расчет по услугам'!$CJ115</f>
        <v>7.8534031413612562E-3</v>
      </c>
      <c r="F50" s="548"/>
    </row>
    <row r="51" spans="1:6" ht="15.75">
      <c r="A51" s="506"/>
      <c r="B51" s="508"/>
      <c r="C51" s="54" t="str">
        <f>'[6]расчет по услугам'!$CE116</f>
        <v>Гардеробщик</v>
      </c>
      <c r="D51" s="46" t="s">
        <v>83</v>
      </c>
      <c r="E51" s="548">
        <f>'[6]расчет по услугам'!$CJ116</f>
        <v>0</v>
      </c>
      <c r="F51" s="548"/>
    </row>
    <row r="52" spans="1:6" s="6" customFormat="1" ht="15.75">
      <c r="A52" s="506"/>
      <c r="B52" s="508"/>
      <c r="C52" s="54" t="str">
        <f>'[6]расчет по услугам'!$CE117</f>
        <v>Сторож</v>
      </c>
      <c r="D52" s="46" t="s">
        <v>83</v>
      </c>
      <c r="E52" s="548">
        <f>'[6]расчет по услугам'!$CJ117</f>
        <v>1.3089005235602094E-2</v>
      </c>
      <c r="F52" s="548"/>
    </row>
    <row r="53" spans="1:6" s="6" customFormat="1" ht="15.75">
      <c r="A53" s="352"/>
      <c r="B53" s="472"/>
      <c r="C53" s="54" t="str">
        <f>'[6]расчет по услугам'!$CE118</f>
        <v>Дворник</v>
      </c>
      <c r="D53" s="208" t="s">
        <v>83</v>
      </c>
      <c r="E53" s="548">
        <f>'[6]расчет по услугам'!$CJ118</f>
        <v>3.9267015706806281E-3</v>
      </c>
      <c r="F53" s="548"/>
    </row>
    <row r="54" spans="1:6" s="6" customFormat="1" ht="15.75">
      <c r="A54" s="352"/>
      <c r="B54" s="472"/>
      <c r="C54" s="54" t="str">
        <f>'[6]расчет по услугам'!$CE119</f>
        <v>Машинист по стирке белья</v>
      </c>
      <c r="D54" s="208" t="s">
        <v>83</v>
      </c>
      <c r="E54" s="548">
        <f>'[6]расчет по услугам'!$CJ119</f>
        <v>1.3888888888888888E-2</v>
      </c>
      <c r="F54" s="548"/>
    </row>
    <row r="55" spans="1:6" ht="15.75">
      <c r="A55" s="352"/>
      <c r="B55" s="472"/>
      <c r="C55" s="54" t="str">
        <f>'[6]расчет по услугам'!$CE120</f>
        <v>Уборщик</v>
      </c>
      <c r="D55" s="208" t="s">
        <v>83</v>
      </c>
      <c r="E55" s="548">
        <f>'[6]расчет по услугам'!$CJ120</f>
        <v>2.356020942408377E-2</v>
      </c>
      <c r="F55" s="548"/>
    </row>
    <row r="56" spans="1:6" ht="15.75">
      <c r="A56" s="352"/>
      <c r="B56" s="472"/>
      <c r="C56" s="54" t="str">
        <f>'[6]расчет по услугам'!$CE121</f>
        <v>Вахтер</v>
      </c>
      <c r="D56" s="208" t="s">
        <v>83</v>
      </c>
      <c r="E56" s="548">
        <f>'[6]расчет по услугам'!$CJ121</f>
        <v>2.617801047120419E-3</v>
      </c>
      <c r="F56" s="548"/>
    </row>
    <row r="57" spans="1:6" s="45" customFormat="1" ht="15" customHeight="1">
      <c r="A57" s="506"/>
      <c r="B57" s="508"/>
      <c r="C57" s="491" t="s">
        <v>77</v>
      </c>
      <c r="D57" s="491"/>
      <c r="E57" s="491"/>
      <c r="F57" s="491"/>
    </row>
    <row r="58" spans="1:6" ht="20.25" customHeight="1">
      <c r="A58" s="506"/>
      <c r="B58" s="508"/>
      <c r="C58" s="30" t="str">
        <f>'[6]расчет по услугам'!$CE124</f>
        <v>Медикаменты</v>
      </c>
      <c r="D58" s="107" t="s">
        <v>85</v>
      </c>
      <c r="E58" s="487">
        <f>'[6]расчет по услугам'!$CJ124</f>
        <v>2.617801047120419E-3</v>
      </c>
      <c r="F58" s="487"/>
    </row>
    <row r="59" spans="1:6" ht="18.75" customHeight="1">
      <c r="A59" s="506"/>
      <c r="B59" s="508"/>
      <c r="C59" s="30" t="str">
        <f>'[6]расчет по услугам'!$CE125</f>
        <v>Услуги Семис</v>
      </c>
      <c r="D59" s="107" t="s">
        <v>85</v>
      </c>
      <c r="E59" s="487">
        <f>'[6]расчет по услугам'!$CJ125</f>
        <v>2.617801047120419E-3</v>
      </c>
      <c r="F59" s="487"/>
    </row>
    <row r="60" spans="1:6" ht="30" customHeight="1">
      <c r="A60" s="506"/>
      <c r="B60" s="508"/>
      <c r="C60" s="30" t="str">
        <f>'[6]расчет по услугам'!$CE126</f>
        <v>командировочные расходы административного персонала</v>
      </c>
      <c r="D60" s="107" t="s">
        <v>85</v>
      </c>
      <c r="E60" s="487">
        <f>'[6]расчет по услугам'!$CJ126</f>
        <v>0</v>
      </c>
      <c r="F60" s="487"/>
    </row>
    <row r="61" spans="1:6" ht="30" customHeight="1">
      <c r="A61" s="506"/>
      <c r="B61" s="508"/>
      <c r="C61" s="30" t="str">
        <f>'[6]расчет по услугам'!$CE127</f>
        <v>Испытание диэлектрических бот и перчаток</v>
      </c>
      <c r="D61" s="107" t="s">
        <v>85</v>
      </c>
      <c r="E61" s="487">
        <f>'[6]расчет по услугам'!$CJ127</f>
        <v>2.617801047120419E-3</v>
      </c>
      <c r="F61" s="487"/>
    </row>
    <row r="62" spans="1:6" ht="30" customHeight="1">
      <c r="A62" s="506"/>
      <c r="B62" s="508"/>
      <c r="C62" s="30" t="str">
        <f>'[6]расчет по услугам'!$CE128</f>
        <v>Демеркуризация отработанных ламп</v>
      </c>
      <c r="D62" s="107" t="s">
        <v>85</v>
      </c>
      <c r="E62" s="487">
        <f>'[6]расчет по услугам'!$CJ128</f>
        <v>2.617801047120419E-3</v>
      </c>
      <c r="F62" s="487"/>
    </row>
    <row r="63" spans="1:6" ht="16.5" customHeight="1">
      <c r="A63" s="506"/>
      <c r="B63" s="508"/>
      <c r="C63" s="30" t="str">
        <f>'[6]расчет по услугам'!$CE129</f>
        <v>Аттестация условий оабочих мест</v>
      </c>
      <c r="D63" s="107" t="s">
        <v>85</v>
      </c>
      <c r="E63" s="487">
        <f>'[6]расчет по услугам'!$CJ129</f>
        <v>2.617801047120419E-3</v>
      </c>
      <c r="F63" s="487"/>
    </row>
    <row r="64" spans="1:6" ht="30" customHeight="1">
      <c r="A64" s="506"/>
      <c r="B64" s="508"/>
      <c r="C64" s="30" t="str">
        <f>'[6]расчет по услугам'!$CE130</f>
        <v>Инструментальный контроль качества</v>
      </c>
      <c r="D64" s="107" t="s">
        <v>85</v>
      </c>
      <c r="E64" s="487">
        <f>'[6]расчет по услугам'!$CJ130</f>
        <v>2.617801047120419E-3</v>
      </c>
      <c r="F64" s="487"/>
    </row>
    <row r="65" spans="1:6" ht="17.25" customHeight="1">
      <c r="A65" s="506"/>
      <c r="B65" s="508"/>
      <c r="C65" s="30" t="str">
        <f>'[6]расчет по услугам'!$CE131</f>
        <v>Замена технического паспорта</v>
      </c>
      <c r="D65" s="107" t="s">
        <v>85</v>
      </c>
      <c r="E65" s="487">
        <f>'[6]расчет по услугам'!$CJ131</f>
        <v>2.617801047120419E-3</v>
      </c>
      <c r="F65" s="487"/>
    </row>
    <row r="66" spans="1:6" ht="30" customHeight="1">
      <c r="A66" s="506"/>
      <c r="B66" s="508"/>
      <c r="C66" s="30" t="str">
        <f>'[6]расчет по услугам'!$CE132</f>
        <v>Экспертиза огнезащитной обработки строительных конструкций и текстильных материалов</v>
      </c>
      <c r="D66" s="107" t="s">
        <v>85</v>
      </c>
      <c r="E66" s="487">
        <f>'[6]расчет по услугам'!$CJ132</f>
        <v>2.617801047120419E-3</v>
      </c>
      <c r="F66" s="487"/>
    </row>
    <row r="67" spans="1:6" ht="17.25" customHeight="1">
      <c r="A67" s="506"/>
      <c r="B67" s="508"/>
      <c r="C67" s="30" t="str">
        <f>'[6]расчет по услугам'!$CE133</f>
        <v>Налоги, госпошлина</v>
      </c>
      <c r="D67" s="107" t="s">
        <v>85</v>
      </c>
      <c r="E67" s="487">
        <f>'[6]расчет по услугам'!$CJ133</f>
        <v>2.617801047120419E-3</v>
      </c>
      <c r="F67" s="487"/>
    </row>
    <row r="68" spans="1:6" ht="30" customHeight="1">
      <c r="A68" s="506"/>
      <c r="B68" s="508"/>
      <c r="C68" s="30" t="str">
        <f>'[6]расчет по услугам'!$CE134</f>
        <v>пособие по уходу за ребенком до 3-х лет</v>
      </c>
      <c r="D68" s="107" t="s">
        <v>85</v>
      </c>
      <c r="E68" s="487">
        <f>'[6]расчет по услугам'!$CJ134</f>
        <v>0</v>
      </c>
      <c r="F68" s="487"/>
    </row>
    <row r="69" spans="1:6" ht="30" customHeight="1">
      <c r="A69" s="506"/>
      <c r="B69" s="508"/>
      <c r="C69" s="30" t="str">
        <f>'[6]расчет по услугам'!$CE135</f>
        <v>Медосмотр административного персонала</v>
      </c>
      <c r="D69" s="107" t="s">
        <v>85</v>
      </c>
      <c r="E69" s="487">
        <f>'[6]расчет по услугам'!$CJ135</f>
        <v>2.617801047120419E-3</v>
      </c>
      <c r="F69" s="487"/>
    </row>
    <row r="70" spans="1:6" ht="17.25" customHeight="1">
      <c r="A70" s="506"/>
      <c r="B70" s="508"/>
      <c r="C70" s="30" t="str">
        <f>'[6]расчет по услугам'!$CE136</f>
        <v>Прочие услуги</v>
      </c>
      <c r="D70" s="109" t="s">
        <v>85</v>
      </c>
      <c r="E70" s="487">
        <f>'[6]расчет по услугам'!$CJ136</f>
        <v>2.617801047120419E-3</v>
      </c>
      <c r="F70" s="487"/>
    </row>
    <row r="71" spans="1:6" ht="33" customHeight="1">
      <c r="A71" s="506"/>
      <c r="B71" s="508"/>
      <c r="C71" s="30" t="str">
        <f>'[6]расчет по услугам'!$CE137</f>
        <v>Хоз.товары (дезинфицирующие, моющие средства)</v>
      </c>
      <c r="D71" s="109" t="s">
        <v>85</v>
      </c>
      <c r="E71" s="487">
        <f>'[6]расчет по услугам'!$CJ137</f>
        <v>2.617801047120419E-3</v>
      </c>
      <c r="F71" s="487"/>
    </row>
    <row r="72" spans="1:6" ht="19.5" customHeight="1">
      <c r="A72" s="506"/>
      <c r="B72" s="508"/>
      <c r="C72" s="30" t="str">
        <f>'[6]расчет по услугам'!$CE138</f>
        <v>ГСМ</v>
      </c>
      <c r="D72" s="109" t="s">
        <v>85</v>
      </c>
      <c r="E72" s="487">
        <f>'[6]расчет по услугам'!$CJ138</f>
        <v>2.617801047120419E-3</v>
      </c>
      <c r="F72" s="487"/>
    </row>
    <row r="73" spans="1:6" ht="30" customHeight="1">
      <c r="A73" s="506"/>
      <c r="B73" s="508"/>
      <c r="C73" s="30" t="str">
        <f>'[6]расчет по услугам'!$CE139</f>
        <v>Мягкий инвентарь  (постельное, подушки)</v>
      </c>
      <c r="D73" s="109" t="s">
        <v>85</v>
      </c>
      <c r="E73" s="487">
        <f>'[6]расчет по услугам'!$CJ139</f>
        <v>2.617801047120419E-3</v>
      </c>
      <c r="F73" s="487"/>
    </row>
    <row r="74" spans="1:6" ht="30" customHeight="1">
      <c r="A74" s="506"/>
      <c r="B74" s="508"/>
      <c r="C74" s="30" t="str">
        <f>'[6]расчет по услугам'!$CE140</f>
        <v>Медосмотр обслуживающего персонала</v>
      </c>
      <c r="D74" s="109" t="s">
        <v>85</v>
      </c>
      <c r="E74" s="487">
        <f>'[6]расчет по услугам'!$CJ140</f>
        <v>2.617801047120419E-3</v>
      </c>
      <c r="F74" s="487"/>
    </row>
    <row r="75" spans="1:6" ht="33" customHeight="1">
      <c r="A75" s="506"/>
      <c r="B75" s="508"/>
      <c r="C75" s="30" t="str">
        <f>'[6]расчет по услугам'!$CE141</f>
        <v>Обучение электро-теплотехнического персонала</v>
      </c>
      <c r="D75" s="109" t="s">
        <v>85</v>
      </c>
      <c r="E75" s="487">
        <f>'[6]расчет по услугам'!$CJ141</f>
        <v>2.617801047120419E-3</v>
      </c>
      <c r="F75" s="487"/>
    </row>
    <row r="76" spans="1:6" ht="30" customHeight="1">
      <c r="A76" s="506"/>
      <c r="B76" s="508"/>
      <c r="C76" s="30" t="str">
        <f>'[6]расчет по услугам'!$CE142</f>
        <v>Услуги Центра гигины и эпидемиологии</v>
      </c>
      <c r="D76" s="109" t="s">
        <v>85</v>
      </c>
      <c r="E76" s="487">
        <f>'[6]расчет по услугам'!$CJ142</f>
        <v>2.617801047120419E-3</v>
      </c>
      <c r="F76" s="487"/>
    </row>
    <row r="77" spans="1:6" s="38" customFormat="1" ht="18.75" customHeight="1">
      <c r="A77" s="506"/>
      <c r="B77" s="508"/>
      <c r="C77" s="30" t="str">
        <f>'[6]расчет по услугам'!$CE143</f>
        <v>Строительные материалы</v>
      </c>
      <c r="D77" s="109" t="s">
        <v>85</v>
      </c>
      <c r="E77" s="487">
        <f>'[6]расчет по услугам'!$CJ143</f>
        <v>2.617801047120419E-3</v>
      </c>
      <c r="F77" s="487"/>
    </row>
    <row r="78" spans="1:6" s="38" customFormat="1" ht="30" customHeight="1">
      <c r="A78" s="506"/>
      <c r="B78" s="508"/>
      <c r="C78" s="30" t="str">
        <f>'[6]расчет по услугам'!$CE144</f>
        <v>Проведение испытаний устройст заземления и изоляции электросетей</v>
      </c>
      <c r="D78" s="109" t="s">
        <v>85</v>
      </c>
      <c r="E78" s="487">
        <f>'[6]расчет по услугам'!$CJ144</f>
        <v>2.617801047120419E-3</v>
      </c>
      <c r="F78" s="487"/>
    </row>
    <row r="79" spans="1:6" s="38" customFormat="1" ht="30" customHeight="1">
      <c r="A79" s="506"/>
      <c r="B79" s="508"/>
      <c r="C79" s="30" t="str">
        <f>'[6]расчет по услугам'!$CE145</f>
        <v>Обслуживание системы наружного видеонаблюдения</v>
      </c>
      <c r="D79" s="109" t="s">
        <v>85</v>
      </c>
      <c r="E79" s="487">
        <f>'[6]расчет по услугам'!$CJ145</f>
        <v>2.617801047120419E-3</v>
      </c>
      <c r="F79" s="487"/>
    </row>
    <row r="80" spans="1:6" ht="15" customHeight="1">
      <c r="A80" s="506"/>
      <c r="B80" s="508"/>
      <c r="C80" s="30" t="str">
        <f>'[6]расчет по услугам'!$CE146</f>
        <v>Прочие материальные запасы</v>
      </c>
      <c r="D80" s="109" t="s">
        <v>85</v>
      </c>
      <c r="E80" s="487">
        <f>'[6]расчет по услугам'!$CJ146</f>
        <v>0</v>
      </c>
      <c r="F80" s="487"/>
    </row>
    <row r="81" spans="1:6" ht="30" customHeight="1">
      <c r="A81" s="506"/>
      <c r="B81" s="508"/>
      <c r="C81" s="30" t="str">
        <f>'[6]расчет по услугам'!$CE147</f>
        <v>Организация питания воспитанников сада</v>
      </c>
      <c r="D81" s="109" t="s">
        <v>85</v>
      </c>
      <c r="E81" s="487">
        <f>'[6]расчет по услугам'!$CJ147</f>
        <v>6.9444444444444441E-3</v>
      </c>
      <c r="F81" s="487"/>
    </row>
    <row r="82" spans="1:6" ht="33.75" customHeight="1">
      <c r="A82" s="506"/>
      <c r="B82" s="508"/>
      <c r="C82" s="30" t="str">
        <f>'[6]расчет по услугам'!$CE148</f>
        <v>Организация питания воспитанников</v>
      </c>
      <c r="D82" s="109" t="s">
        <v>85</v>
      </c>
      <c r="E82" s="487">
        <f>'[6]расчет по услугам'!$CJ148</f>
        <v>0</v>
      </c>
      <c r="F82" s="487"/>
    </row>
  </sheetData>
  <mergeCells count="83">
    <mergeCell ref="E82:F82"/>
    <mergeCell ref="E76:F76"/>
    <mergeCell ref="E77:F77"/>
    <mergeCell ref="E78:F78"/>
    <mergeCell ref="E79:F79"/>
    <mergeCell ref="E80:F80"/>
    <mergeCell ref="E81:F81"/>
    <mergeCell ref="E70:F70"/>
    <mergeCell ref="E71:F71"/>
    <mergeCell ref="E72:F72"/>
    <mergeCell ref="E73:F73"/>
    <mergeCell ref="E74:F74"/>
    <mergeCell ref="E75:F75"/>
    <mergeCell ref="E64:F64"/>
    <mergeCell ref="E65:F65"/>
    <mergeCell ref="E66:F66"/>
    <mergeCell ref="E67:F67"/>
    <mergeCell ref="E68:F68"/>
    <mergeCell ref="E69:F69"/>
    <mergeCell ref="E58:F58"/>
    <mergeCell ref="E59:F59"/>
    <mergeCell ref="E60:F60"/>
    <mergeCell ref="E61:F61"/>
    <mergeCell ref="E62:F62"/>
    <mergeCell ref="E63:F63"/>
    <mergeCell ref="C57:F57"/>
    <mergeCell ref="E51:F51"/>
    <mergeCell ref="E52:F52"/>
    <mergeCell ref="E53:F53"/>
    <mergeCell ref="E54:F54"/>
    <mergeCell ref="E55:F55"/>
    <mergeCell ref="E56:F56"/>
    <mergeCell ref="E45:F45"/>
    <mergeCell ref="E46:F46"/>
    <mergeCell ref="E47:F47"/>
    <mergeCell ref="E48:F48"/>
    <mergeCell ref="E49:F49"/>
    <mergeCell ref="E50:F50"/>
    <mergeCell ref="E42:F42"/>
    <mergeCell ref="E43:F43"/>
    <mergeCell ref="C44:F44"/>
    <mergeCell ref="E40:F40"/>
    <mergeCell ref="C41:F41"/>
    <mergeCell ref="C36:F36"/>
    <mergeCell ref="E37:F37"/>
    <mergeCell ref="E38:F38"/>
    <mergeCell ref="E39:F39"/>
    <mergeCell ref="C34:F34"/>
    <mergeCell ref="E30:F30"/>
    <mergeCell ref="E31:F31"/>
    <mergeCell ref="E33:F33"/>
    <mergeCell ref="E24:F24"/>
    <mergeCell ref="E25:F25"/>
    <mergeCell ref="E26:F26"/>
    <mergeCell ref="E27:F27"/>
    <mergeCell ref="E28:F28"/>
    <mergeCell ref="E29:F29"/>
    <mergeCell ref="E32:F32"/>
    <mergeCell ref="E21:F21"/>
    <mergeCell ref="C23:F23"/>
    <mergeCell ref="C17:F17"/>
    <mergeCell ref="E18:F18"/>
    <mergeCell ref="E19:F19"/>
    <mergeCell ref="E20:F20"/>
    <mergeCell ref="E22:F22"/>
    <mergeCell ref="E16:F16"/>
    <mergeCell ref="C15:F15"/>
    <mergeCell ref="E12:F12"/>
    <mergeCell ref="E13:F13"/>
    <mergeCell ref="E11:F11"/>
    <mergeCell ref="E7:F7"/>
    <mergeCell ref="E8:F8"/>
    <mergeCell ref="E9:F9"/>
    <mergeCell ref="E6:F6"/>
    <mergeCell ref="E14:F14"/>
    <mergeCell ref="E10:F10"/>
    <mergeCell ref="A3:A82"/>
    <mergeCell ref="B3:B82"/>
    <mergeCell ref="C3:F3"/>
    <mergeCell ref="E4:F4"/>
    <mergeCell ref="E1:F1"/>
    <mergeCell ref="E2:F2"/>
    <mergeCell ref="C5:F5"/>
  </mergeCells>
  <pageMargins left="0.78740157480314965" right="0.59055118110236227" top="0.39370078740157483" bottom="0.39370078740157483" header="0.31496062992125984" footer="0.31496062992125984"/>
  <pageSetup paperSize="9" scale="69" fitToWidth="0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BK101"/>
  <sheetViews>
    <sheetView view="pageBreakPreview" zoomScale="80" zoomScaleNormal="80" zoomScaleSheetLayoutView="80" zoomScalePageLayoutView="85" workbookViewId="0">
      <selection activeCell="E9" sqref="E9:F29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45.7109375" style="7" customWidth="1"/>
    <col min="4" max="4" width="21.85546875" style="7" customWidth="1"/>
    <col min="5" max="5" width="11.5703125" style="7" customWidth="1"/>
    <col min="6" max="6" width="7.85546875" style="7" customWidth="1"/>
    <col min="7" max="21" width="8.85546875" style="7" customWidth="1"/>
    <col min="22" max="16384" width="8.85546875" style="7"/>
  </cols>
  <sheetData>
    <row r="1" spans="1:6" s="6" customFormat="1" ht="47.25" customHeight="1">
      <c r="B1" s="444" t="s">
        <v>37</v>
      </c>
      <c r="C1" s="444"/>
      <c r="D1" s="444"/>
      <c r="E1" s="444"/>
      <c r="F1" s="444"/>
    </row>
    <row r="2" spans="1:6" ht="90" customHeight="1">
      <c r="A2" s="39" t="s">
        <v>38</v>
      </c>
      <c r="B2" s="39" t="s">
        <v>106</v>
      </c>
      <c r="C2" s="110" t="s">
        <v>40</v>
      </c>
      <c r="D2" s="110" t="s">
        <v>41</v>
      </c>
      <c r="E2" s="510" t="s">
        <v>44</v>
      </c>
      <c r="F2" s="510"/>
    </row>
    <row r="3" spans="1:6">
      <c r="A3" s="32">
        <v>1</v>
      </c>
      <c r="B3" s="32">
        <v>2</v>
      </c>
      <c r="C3" s="111">
        <v>3</v>
      </c>
      <c r="D3" s="111">
        <v>4</v>
      </c>
      <c r="E3" s="511">
        <v>5</v>
      </c>
      <c r="F3" s="511"/>
    </row>
    <row r="4" spans="1:6" ht="39.75" customHeight="1">
      <c r="A4" s="506" t="s">
        <v>115</v>
      </c>
      <c r="B4" s="508" t="s">
        <v>187</v>
      </c>
      <c r="C4" s="491" t="s">
        <v>90</v>
      </c>
      <c r="D4" s="491"/>
      <c r="E4" s="491"/>
      <c r="F4" s="491"/>
    </row>
    <row r="5" spans="1:6" ht="22.5" customHeight="1">
      <c r="A5" s="506"/>
      <c r="B5" s="508"/>
      <c r="C5" s="30" t="str">
        <f>'[5]расчет по услугам'!$B$19</f>
        <v>Воспитатель группы продленного дня</v>
      </c>
      <c r="D5" s="109" t="s">
        <v>83</v>
      </c>
      <c r="E5" s="487">
        <f>'[5]расчет по услугам'!$G$19</f>
        <v>52.586666666666666</v>
      </c>
      <c r="F5" s="487"/>
    </row>
    <row r="6" spans="1:6" s="33" customFormat="1" ht="15" customHeight="1" outlineLevel="1">
      <c r="A6" s="506"/>
      <c r="B6" s="508"/>
      <c r="C6" s="108"/>
      <c r="D6" s="108"/>
      <c r="E6" s="108"/>
      <c r="F6" s="108"/>
    </row>
    <row r="7" spans="1:6" s="6" customFormat="1" ht="33.75" customHeight="1" outlineLevel="1">
      <c r="A7" s="506"/>
      <c r="B7" s="508"/>
      <c r="C7" s="512" t="s">
        <v>109</v>
      </c>
      <c r="D7" s="513"/>
      <c r="E7" s="513"/>
      <c r="F7" s="513"/>
    </row>
    <row r="8" spans="1:6" ht="15" customHeight="1" outlineLevel="2">
      <c r="A8" s="506"/>
      <c r="B8" s="508"/>
      <c r="C8" s="30" t="str">
        <f>'[5]расчет по услугам'!$B30</f>
        <v>Классные журналы</v>
      </c>
      <c r="D8" s="109" t="s">
        <v>52</v>
      </c>
      <c r="E8" s="500">
        <f>'[5]расчет по услугам'!$G30</f>
        <v>9.3333333333333338E-2</v>
      </c>
      <c r="F8" s="501"/>
    </row>
    <row r="9" spans="1:6" ht="15" customHeight="1" outlineLevel="2">
      <c r="A9" s="506"/>
      <c r="B9" s="508"/>
      <c r="C9" s="30" t="str">
        <f>'[5]расчет по услугам'!$B31</f>
        <v>Бумага для офисной техники</v>
      </c>
      <c r="D9" s="109" t="s">
        <v>52</v>
      </c>
      <c r="E9" s="623">
        <f>'[5]расчет по услугам'!$G31</f>
        <v>0.04</v>
      </c>
      <c r="F9" s="624"/>
    </row>
    <row r="10" spans="1:6" ht="15" customHeight="1" outlineLevel="2">
      <c r="A10" s="506"/>
      <c r="B10" s="508"/>
      <c r="C10" s="30" t="str">
        <f>'[5]расчет по услугам'!$B32</f>
        <v>Канцелярский набор</v>
      </c>
      <c r="D10" s="109" t="s">
        <v>52</v>
      </c>
      <c r="E10" s="623">
        <f>'[5]расчет по услугам'!$G32</f>
        <v>0.2</v>
      </c>
      <c r="F10" s="624"/>
    </row>
    <row r="11" spans="1:6" ht="15" customHeight="1" outlineLevel="2">
      <c r="A11" s="506"/>
      <c r="B11" s="508"/>
      <c r="C11" s="30" t="str">
        <f>'[5]расчет по услугам'!$B33</f>
        <v>Набор шариковых ручек</v>
      </c>
      <c r="D11" s="109" t="s">
        <v>52</v>
      </c>
      <c r="E11" s="623">
        <f>'[5]расчет по услугам'!$G33</f>
        <v>0.2</v>
      </c>
      <c r="F11" s="624"/>
    </row>
    <row r="12" spans="1:6" ht="15" customHeight="1" outlineLevel="2">
      <c r="A12" s="506"/>
      <c r="B12" s="508"/>
      <c r="C12" s="30" t="str">
        <f>'[5]расчет по услугам'!$B34</f>
        <v>Набор гелевых ручек</v>
      </c>
      <c r="D12" s="109" t="s">
        <v>52</v>
      </c>
      <c r="E12" s="623">
        <f>'[5]расчет по услугам'!$G34</f>
        <v>0.2</v>
      </c>
      <c r="F12" s="624"/>
    </row>
    <row r="13" spans="1:6" ht="15" customHeight="1" outlineLevel="2">
      <c r="A13" s="506"/>
      <c r="B13" s="508"/>
      <c r="C13" s="30" t="str">
        <f>'[5]расчет по услугам'!$B35</f>
        <v>Стержень для ручек</v>
      </c>
      <c r="D13" s="109" t="s">
        <v>52</v>
      </c>
      <c r="E13" s="623">
        <f>'[5]расчет по услугам'!$G35</f>
        <v>0.2</v>
      </c>
      <c r="F13" s="624"/>
    </row>
    <row r="14" spans="1:6" ht="32.25" customHeight="1" outlineLevel="2">
      <c r="A14" s="506"/>
      <c r="B14" s="508"/>
      <c r="C14" s="30" t="str">
        <f>'[5]расчет по услугам'!$B36</f>
        <v>Набор  для маркерной доски (маркеры, губка, спрей, магниты)</v>
      </c>
      <c r="D14" s="109" t="s">
        <v>52</v>
      </c>
      <c r="E14" s="623">
        <f>'[5]расчет по услугам'!$G36</f>
        <v>0.04</v>
      </c>
      <c r="F14" s="624"/>
    </row>
    <row r="15" spans="1:6" ht="15" customHeight="1" outlineLevel="2">
      <c r="A15" s="506"/>
      <c r="B15" s="508"/>
      <c r="C15" s="30" t="str">
        <f>'[5]расчет по услугам'!$B37</f>
        <v>Архивная папка</v>
      </c>
      <c r="D15" s="109" t="s">
        <v>52</v>
      </c>
      <c r="E15" s="623">
        <f>'[5]расчет по услугам'!$G37</f>
        <v>6.6666666666666666E-2</v>
      </c>
      <c r="F15" s="624"/>
    </row>
    <row r="16" spans="1:6" ht="15" customHeight="1" outlineLevel="2">
      <c r="A16" s="506"/>
      <c r="B16" s="508"/>
      <c r="C16" s="30" t="str">
        <f>'[5]расчет по услугам'!$B38</f>
        <v>Пластиковая папка</v>
      </c>
      <c r="D16" s="109" t="s">
        <v>52</v>
      </c>
      <c r="E16" s="623">
        <f>'[5]расчет по услугам'!$G38</f>
        <v>0.28000000000000003</v>
      </c>
      <c r="F16" s="624"/>
    </row>
    <row r="17" spans="1:6" ht="15" customHeight="1" outlineLevel="2">
      <c r="A17" s="506"/>
      <c r="B17" s="508"/>
      <c r="C17" s="30" t="str">
        <f>'[5]расчет по услугам'!$B39</f>
        <v>Скотч</v>
      </c>
      <c r="D17" s="109" t="s">
        <v>52</v>
      </c>
      <c r="E17" s="623">
        <f>'[5]расчет по услугам'!$G39</f>
        <v>0.28000000000000003</v>
      </c>
      <c r="F17" s="624"/>
    </row>
    <row r="18" spans="1:6" ht="18" customHeight="1" outlineLevel="2">
      <c r="A18" s="506"/>
      <c r="B18" s="508"/>
      <c r="C18" s="30" t="str">
        <f>'[5]расчет по услугам'!$B40</f>
        <v>Ножницы</v>
      </c>
      <c r="D18" s="109" t="s">
        <v>52</v>
      </c>
      <c r="E18" s="623">
        <f>'[5]расчет по услугам'!$G40</f>
        <v>0.04</v>
      </c>
      <c r="F18" s="624"/>
    </row>
    <row r="19" spans="1:6" ht="15" customHeight="1" outlineLevel="2">
      <c r="A19" s="506"/>
      <c r="B19" s="508"/>
      <c r="C19" s="30" t="str">
        <f>'[5]расчет по услугам'!$B41</f>
        <v>Набор фломастеров</v>
      </c>
      <c r="D19" s="109" t="s">
        <v>52</v>
      </c>
      <c r="E19" s="623">
        <f>'[5]расчет по услугам'!$G41</f>
        <v>0.2</v>
      </c>
      <c r="F19" s="624"/>
    </row>
    <row r="20" spans="1:6" ht="15" customHeight="1" outlineLevel="2">
      <c r="A20" s="506"/>
      <c r="B20" s="508"/>
      <c r="C20" s="30" t="str">
        <f>'[5]расчет по услугам'!$B42</f>
        <v>Набор файлов</v>
      </c>
      <c r="D20" s="109" t="s">
        <v>52</v>
      </c>
      <c r="E20" s="623">
        <f>'[5]расчет по услугам'!$G42</f>
        <v>0.28000000000000003</v>
      </c>
      <c r="F20" s="624"/>
    </row>
    <row r="21" spans="1:6" ht="15" customHeight="1" outlineLevel="2">
      <c r="A21" s="506"/>
      <c r="B21" s="508"/>
      <c r="C21" s="30" t="str">
        <f>'[5]расчет по услугам'!$B43</f>
        <v>Клей канцелярский</v>
      </c>
      <c r="D21" s="109" t="s">
        <v>52</v>
      </c>
      <c r="E21" s="623">
        <f>'[5]расчет по услугам'!$G43</f>
        <v>0.28000000000000003</v>
      </c>
      <c r="F21" s="624"/>
    </row>
    <row r="22" spans="1:6" ht="15" customHeight="1" outlineLevel="2">
      <c r="A22" s="506"/>
      <c r="B22" s="508"/>
      <c r="C22" s="30" t="str">
        <f>'[5]расчет по услугам'!$B44</f>
        <v>Материалы для занятий</v>
      </c>
      <c r="D22" s="109" t="s">
        <v>52</v>
      </c>
      <c r="E22" s="623">
        <f>'[5]расчет по услугам'!$G44</f>
        <v>0</v>
      </c>
      <c r="F22" s="624"/>
    </row>
    <row r="23" spans="1:6" ht="16.5" customHeight="1" outlineLevel="2">
      <c r="A23" s="506"/>
      <c r="B23" s="508"/>
      <c r="C23" s="30" t="str">
        <f>'[5]расчет по услугам'!$B45</f>
        <v>картридж</v>
      </c>
      <c r="D23" s="109" t="s">
        <v>52</v>
      </c>
      <c r="E23" s="623">
        <f>'[5]расчет по услугам'!$G45</f>
        <v>2.6666666666666668E-2</v>
      </c>
      <c r="F23" s="624"/>
    </row>
    <row r="24" spans="1:6" ht="15" customHeight="1" outlineLevel="2">
      <c r="A24" s="506"/>
      <c r="B24" s="508"/>
      <c r="C24" s="30" t="str">
        <f>'[5]расчет по услугам'!$B46</f>
        <v>тонер</v>
      </c>
      <c r="D24" s="109" t="s">
        <v>52</v>
      </c>
      <c r="E24" s="623">
        <f>'[5]расчет по услугам'!$G46</f>
        <v>0</v>
      </c>
      <c r="F24" s="624"/>
    </row>
    <row r="25" spans="1:6" ht="15" customHeight="1" outlineLevel="2">
      <c r="A25" s="506"/>
      <c r="B25" s="508"/>
      <c r="C25" s="30" t="str">
        <f>'[5]расчет по услугам'!$B47</f>
        <v>Материалы для уроков ОБЖ</v>
      </c>
      <c r="D25" s="109" t="s">
        <v>52</v>
      </c>
      <c r="E25" s="623">
        <f>'[5]расчет по услугам'!$G47</f>
        <v>0</v>
      </c>
      <c r="F25" s="624"/>
    </row>
    <row r="26" spans="1:6" ht="15" customHeight="1" outlineLevel="2">
      <c r="A26" s="506"/>
      <c r="B26" s="508"/>
      <c r="C26" s="30" t="str">
        <f>'[5]расчет по услугам'!$B48</f>
        <v>Доска маркерная</v>
      </c>
      <c r="D26" s="109" t="s">
        <v>52</v>
      </c>
      <c r="E26" s="623">
        <f>'[5]расчет по услугам'!$G48</f>
        <v>0</v>
      </c>
      <c r="F26" s="624"/>
    </row>
    <row r="27" spans="1:6" ht="16.5" customHeight="1" outlineLevel="2">
      <c r="A27" s="506"/>
      <c r="B27" s="508"/>
      <c r="C27" s="30" t="str">
        <f>'[5]расчет по услугам'!$B49</f>
        <v>Мел</v>
      </c>
      <c r="D27" s="109" t="s">
        <v>52</v>
      </c>
      <c r="E27" s="623">
        <f>'[5]расчет по услугам'!$G49</f>
        <v>0</v>
      </c>
      <c r="F27" s="624"/>
    </row>
    <row r="28" spans="1:6" ht="15" customHeight="1" outlineLevel="2">
      <c r="A28" s="506"/>
      <c r="B28" s="508"/>
      <c r="C28" s="30" t="str">
        <f>'[5]расчет по услугам'!$B50</f>
        <v>Тетради</v>
      </c>
      <c r="D28" s="109" t="s">
        <v>52</v>
      </c>
      <c r="E28" s="623">
        <f>'[5]расчет по услугам'!$G50</f>
        <v>0.13333333333333333</v>
      </c>
      <c r="F28" s="624"/>
    </row>
    <row r="29" spans="1:6" ht="15" customHeight="1" outlineLevel="2">
      <c r="A29" s="506"/>
      <c r="B29" s="508"/>
      <c r="C29" s="30" t="str">
        <f>'[5]расчет по услугам'!$B51</f>
        <v>Грамоты</v>
      </c>
      <c r="D29" s="109" t="s">
        <v>52</v>
      </c>
      <c r="E29" s="623">
        <f>'[5]расчет по услугам'!$G51</f>
        <v>1.3333333333333333</v>
      </c>
      <c r="F29" s="624"/>
    </row>
    <row r="30" spans="1:6" ht="15" customHeight="1" outlineLevel="2">
      <c r="A30" s="506"/>
      <c r="B30" s="508"/>
      <c r="C30" s="30" t="str">
        <f>'[5]расчет по услугам'!$B52</f>
        <v>Лампа для проектора</v>
      </c>
      <c r="D30" s="109" t="s">
        <v>52</v>
      </c>
      <c r="E30" s="500">
        <f>'[5]расчет по услугам'!$G52</f>
        <v>0</v>
      </c>
      <c r="F30" s="501"/>
    </row>
    <row r="31" spans="1:6" ht="19.5" customHeight="1">
      <c r="A31" s="506"/>
      <c r="B31" s="508"/>
      <c r="C31" s="495" t="s">
        <v>53</v>
      </c>
      <c r="D31" s="495"/>
      <c r="E31" s="495"/>
      <c r="F31" s="495"/>
    </row>
    <row r="32" spans="1:6" ht="18.75" customHeight="1" outlineLevel="2">
      <c r="A32" s="506"/>
      <c r="B32" s="508"/>
      <c r="C32" s="40" t="str">
        <f>'[5]расчет по услугам'!$B61</f>
        <v>медосмотр педработников</v>
      </c>
      <c r="D32" s="109" t="s">
        <v>85</v>
      </c>
      <c r="E32" s="549">
        <f>'[5]расчет по услугам'!$G61</f>
        <v>1.724137931034483E-3</v>
      </c>
      <c r="F32" s="549"/>
    </row>
    <row r="33" spans="1:6" ht="18" customHeight="1" outlineLevel="2">
      <c r="A33" s="506"/>
      <c r="B33" s="508"/>
      <c r="C33" s="40" t="str">
        <f>'[5]расчет по услугам'!$B62</f>
        <v>ремонт и обслуживание оргтехники</v>
      </c>
      <c r="D33" s="109" t="s">
        <v>85</v>
      </c>
      <c r="E33" s="549">
        <f>'[5]расчет по услугам'!$G62</f>
        <v>0</v>
      </c>
      <c r="F33" s="549"/>
    </row>
    <row r="34" spans="1:6" ht="17.25" customHeight="1" outlineLevel="2">
      <c r="A34" s="506"/>
      <c r="B34" s="508"/>
      <c r="C34" s="40" t="str">
        <f>'[5]расчет по услугам'!$B63</f>
        <v>Интернет (компьютерный класс)</v>
      </c>
      <c r="D34" s="109" t="s">
        <v>85</v>
      </c>
      <c r="E34" s="549">
        <f>'[5]расчет по услугам'!$G63</f>
        <v>0</v>
      </c>
      <c r="F34" s="549"/>
    </row>
    <row r="35" spans="1:6" ht="17.25" customHeight="1" outlineLevel="2">
      <c r="A35" s="506"/>
      <c r="B35" s="508"/>
      <c r="C35" s="40" t="str">
        <f>'[5]расчет по услугам'!$B64</f>
        <v>командировочные расходы педработников</v>
      </c>
      <c r="D35" s="109" t="s">
        <v>85</v>
      </c>
      <c r="E35" s="549">
        <f>'[5]расчет по услугам'!$G64</f>
        <v>1.724137931034483E-3</v>
      </c>
      <c r="F35" s="549"/>
    </row>
    <row r="36" spans="1:6" ht="31.5" customHeight="1" outlineLevel="2">
      <c r="A36" s="506"/>
      <c r="B36" s="508"/>
      <c r="C36" s="40" t="str">
        <f>'[5]расчет по услугам'!$B65</f>
        <v>Питание участников мероприятий (олимпиады, конкурсы)</v>
      </c>
      <c r="D36" s="109" t="s">
        <v>85</v>
      </c>
      <c r="E36" s="549">
        <f>'[5]расчет по услугам'!$G65</f>
        <v>0</v>
      </c>
      <c r="F36" s="549"/>
    </row>
    <row r="37" spans="1:6" ht="45.75" customHeight="1" outlineLevel="2">
      <c r="A37" s="506"/>
      <c r="B37" s="508"/>
      <c r="C37" s="40" t="str">
        <f>'[5]расчет по услугам'!$B66</f>
        <v>Участие воспитанников в различных мероприятиях за пределами района (проезд, проживание, питание)</v>
      </c>
      <c r="D37" s="109" t="s">
        <v>85</v>
      </c>
      <c r="E37" s="549">
        <f>'[5]расчет по услугам'!$G66</f>
        <v>0</v>
      </c>
      <c r="F37" s="549"/>
    </row>
    <row r="38" spans="1:6" ht="15" customHeight="1" outlineLevel="2">
      <c r="A38" s="506"/>
      <c r="B38" s="508"/>
      <c r="C38" s="40" t="str">
        <f>'[5]расчет по услугам'!$B67</f>
        <v>Награждение участников мероприятий</v>
      </c>
      <c r="D38" s="109" t="s">
        <v>85</v>
      </c>
      <c r="E38" s="549">
        <f>'[5]расчет по услугам'!$G67</f>
        <v>0</v>
      </c>
      <c r="F38" s="549"/>
    </row>
    <row r="39" spans="1:6" ht="15" customHeight="1">
      <c r="A39" s="506"/>
      <c r="B39" s="508"/>
      <c r="C39" s="495" t="s">
        <v>60</v>
      </c>
      <c r="D39" s="495"/>
      <c r="E39" s="495"/>
      <c r="F39" s="495"/>
    </row>
    <row r="40" spans="1:6" ht="15.75" customHeight="1">
      <c r="A40" s="506"/>
      <c r="B40" s="508"/>
      <c r="C40" s="31" t="str">
        <f>'[5]расчет по услугам'!$B73</f>
        <v>Электроэнергия 1</v>
      </c>
      <c r="D40" s="35" t="s">
        <v>110</v>
      </c>
      <c r="E40" s="493">
        <f>'[5]расчет по услугам'!$G73</f>
        <v>221.02003733515483</v>
      </c>
      <c r="F40" s="493"/>
    </row>
    <row r="41" spans="1:6" ht="15.75" customHeight="1">
      <c r="A41" s="506"/>
      <c r="B41" s="508"/>
      <c r="C41" s="31" t="str">
        <f>'[5]расчет по услугам'!$B74</f>
        <v>Теплоэнергия</v>
      </c>
      <c r="D41" s="35" t="s">
        <v>63</v>
      </c>
      <c r="E41" s="493">
        <f>'[5]расчет по услугам'!$G74</f>
        <v>2.351318758808743</v>
      </c>
      <c r="F41" s="493"/>
    </row>
    <row r="42" spans="1:6" ht="15.75" customHeight="1">
      <c r="A42" s="506"/>
      <c r="B42" s="508"/>
      <c r="C42" s="31" t="str">
        <f>'[5]расчет по услугам'!$B75</f>
        <v>Водоснабжение</v>
      </c>
      <c r="D42" s="35" t="s">
        <v>111</v>
      </c>
      <c r="E42" s="493">
        <f>'[5]расчет по услугам'!$G75</f>
        <v>5.5670765438979961</v>
      </c>
      <c r="F42" s="493"/>
    </row>
    <row r="43" spans="1:6" ht="16.5" customHeight="1">
      <c r="A43" s="506"/>
      <c r="B43" s="508"/>
      <c r="C43" s="31" t="str">
        <f>'[5]расчет по услугам'!$B76</f>
        <v>ТКО</v>
      </c>
      <c r="D43" s="35" t="s">
        <v>111</v>
      </c>
      <c r="E43" s="493">
        <f>'[5]расчет по услугам'!$G76</f>
        <v>5.5670765438979961</v>
      </c>
      <c r="F43" s="493"/>
    </row>
    <row r="44" spans="1:6" ht="17.25" customHeight="1">
      <c r="A44" s="506"/>
      <c r="B44" s="508"/>
      <c r="C44" s="31" t="str">
        <f>'[5]расчет по услугам'!$B77</f>
        <v>Водоотведение</v>
      </c>
      <c r="D44" s="35" t="s">
        <v>111</v>
      </c>
      <c r="E44" s="493">
        <f>'[5]расчет по услугам'!$G77</f>
        <v>5.967212792349727E-2</v>
      </c>
      <c r="F44" s="493"/>
    </row>
    <row r="45" spans="1:6" ht="31.5" customHeight="1">
      <c r="A45" s="506"/>
      <c r="B45" s="508"/>
      <c r="C45" s="491" t="s">
        <v>112</v>
      </c>
      <c r="D45" s="491"/>
      <c r="E45" s="491"/>
      <c r="F45" s="491"/>
    </row>
    <row r="46" spans="1:6" ht="50.25" customHeight="1">
      <c r="A46" s="506"/>
      <c r="B46" s="508"/>
      <c r="C46" s="30" t="str">
        <f>'[5]расчет по услугам'!$B80</f>
        <v>Техническое обслуживание и регламентно-профилактический ремонт систем охранно-пожарной сигнализации</v>
      </c>
      <c r="D46" s="107" t="s">
        <v>85</v>
      </c>
      <c r="E46" s="487">
        <f>'[5]расчет по услугам'!$G80</f>
        <v>1.8214936247723135E-3</v>
      </c>
      <c r="F46" s="487"/>
    </row>
    <row r="47" spans="1:6" ht="14.25" customHeight="1">
      <c r="A47" s="506"/>
      <c r="B47" s="508"/>
      <c r="C47" s="30" t="str">
        <f>'[5]расчет по услугам'!$B81</f>
        <v>Проведение текущего ремонта</v>
      </c>
      <c r="D47" s="107" t="s">
        <v>85</v>
      </c>
      <c r="E47" s="487">
        <f>'[5]расчет по услугам'!$G81</f>
        <v>1.8214936247723135E-3</v>
      </c>
      <c r="F47" s="487"/>
    </row>
    <row r="48" spans="1:6" ht="15" customHeight="1">
      <c r="A48" s="506"/>
      <c r="B48" s="508"/>
      <c r="C48" s="30" t="str">
        <f>'[5]расчет по услугам'!$B82</f>
        <v>Поверка тепловодосчетчиков</v>
      </c>
      <c r="D48" s="107" t="s">
        <v>85</v>
      </c>
      <c r="E48" s="487">
        <f>'[5]расчет по услугам'!$G82</f>
        <v>1.8214936247723135E-3</v>
      </c>
      <c r="F48" s="487"/>
    </row>
    <row r="49" spans="1:6" ht="33.75" customHeight="1">
      <c r="A49" s="506"/>
      <c r="B49" s="508"/>
      <c r="C49" s="30" t="str">
        <f>'[5]расчет по услугам'!$B83</f>
        <v>Годовое техобслуживание узлов учета тепло-водоснабжения (ООО Теплоучет)</v>
      </c>
      <c r="D49" s="107" t="s">
        <v>85</v>
      </c>
      <c r="E49" s="487">
        <f>'[5]расчет по услугам'!$G83</f>
        <v>1.8214936247723135E-3</v>
      </c>
      <c r="F49" s="487"/>
    </row>
    <row r="50" spans="1:6" ht="17.25" customHeight="1">
      <c r="A50" s="506"/>
      <c r="B50" s="508"/>
      <c r="C50" s="30" t="str">
        <f>'[5]расчет по услугам'!$B84</f>
        <v>Обслуживание тревожной кнопки</v>
      </c>
      <c r="D50" s="107" t="s">
        <v>85</v>
      </c>
      <c r="E50" s="487">
        <f>'[5]расчет по услугам'!$G84</f>
        <v>1.8214936247723135E-3</v>
      </c>
      <c r="F50" s="487"/>
    </row>
    <row r="51" spans="1:6" ht="14.25" customHeight="1">
      <c r="A51" s="506"/>
      <c r="B51" s="508"/>
      <c r="C51" s="30" t="str">
        <f>'[5]расчет по услугам'!$B85</f>
        <v>Уборка территории от снега</v>
      </c>
      <c r="D51" s="107" t="s">
        <v>85</v>
      </c>
      <c r="E51" s="487">
        <f>'[5]расчет по услугам'!$G85</f>
        <v>1.8214936247723135E-3</v>
      </c>
      <c r="F51" s="487"/>
    </row>
    <row r="52" spans="1:6" ht="15.75" customHeight="1">
      <c r="A52" s="506"/>
      <c r="B52" s="508"/>
      <c r="C52" s="30" t="str">
        <f>'[5]расчет по услугам'!$B86</f>
        <v>Вывоз ТБО</v>
      </c>
      <c r="D52" s="107" t="s">
        <v>85</v>
      </c>
      <c r="E52" s="487">
        <f>'[5]расчет по услугам'!$G86</f>
        <v>1.8214936247723135E-3</v>
      </c>
      <c r="F52" s="487"/>
    </row>
    <row r="53" spans="1:6" ht="16.5" customHeight="1">
      <c r="A53" s="506"/>
      <c r="B53" s="508"/>
      <c r="C53" s="30" t="str">
        <f>'[5]расчет по услугам'!$B87</f>
        <v>Дератизация и дезинфекция</v>
      </c>
      <c r="D53" s="107" t="s">
        <v>85</v>
      </c>
      <c r="E53" s="487">
        <f>'[5]расчет по услугам'!$G87</f>
        <v>1.8214936247723135E-3</v>
      </c>
      <c r="F53" s="487"/>
    </row>
    <row r="54" spans="1:6" ht="60" customHeight="1">
      <c r="A54" s="352"/>
      <c r="B54" s="472"/>
      <c r="C54" s="30" t="str">
        <f>'[5]расчет по услугам'!$B88</f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D54" s="348" t="s">
        <v>85</v>
      </c>
      <c r="E54" s="487">
        <f>'[5]расчет по услугам'!$G88</f>
        <v>1.8214936247723135E-3</v>
      </c>
      <c r="F54" s="487"/>
    </row>
    <row r="55" spans="1:6" ht="15.75" customHeight="1">
      <c r="A55" s="352"/>
      <c r="B55" s="472"/>
      <c r="C55" s="30" t="str">
        <f>'[5]расчет по услугам'!$B89</f>
        <v>Обслуживание охранной сигнализации</v>
      </c>
      <c r="D55" s="348" t="s">
        <v>85</v>
      </c>
      <c r="E55" s="487">
        <f>'[5]расчет по услугам'!$G89</f>
        <v>1.8214936247723135E-3</v>
      </c>
      <c r="F55" s="487"/>
    </row>
    <row r="56" spans="1:6" ht="30" customHeight="1">
      <c r="A56" s="506"/>
      <c r="B56" s="508"/>
      <c r="C56" s="492" t="s">
        <v>68</v>
      </c>
      <c r="D56" s="492"/>
      <c r="E56" s="492"/>
      <c r="F56" s="492"/>
    </row>
    <row r="57" spans="1:6" ht="15" customHeight="1">
      <c r="A57" s="506"/>
      <c r="B57" s="508"/>
      <c r="C57" s="36"/>
      <c r="D57" s="36"/>
      <c r="E57" s="614"/>
      <c r="F57" s="615"/>
    </row>
    <row r="58" spans="1:6" s="45" customFormat="1" ht="18" customHeight="1">
      <c r="A58" s="506"/>
      <c r="B58" s="508"/>
      <c r="C58" s="491" t="s">
        <v>69</v>
      </c>
      <c r="D58" s="491"/>
      <c r="E58" s="491"/>
      <c r="F58" s="491"/>
    </row>
    <row r="59" spans="1:6" ht="15.75" customHeight="1">
      <c r="A59" s="506"/>
      <c r="B59" s="508"/>
      <c r="C59" s="30"/>
      <c r="D59" s="107"/>
      <c r="E59" s="487"/>
      <c r="F59" s="487"/>
    </row>
    <row r="60" spans="1:6" s="45" customFormat="1" ht="16.5" customHeight="1">
      <c r="A60" s="506"/>
      <c r="B60" s="508"/>
      <c r="C60" s="491" t="s">
        <v>72</v>
      </c>
      <c r="D60" s="491"/>
      <c r="E60" s="491"/>
      <c r="F60" s="491"/>
    </row>
    <row r="61" spans="1:6" ht="16.5" customHeight="1">
      <c r="A61" s="506"/>
      <c r="B61" s="508"/>
      <c r="C61" s="30"/>
      <c r="D61" s="30"/>
      <c r="E61" s="487"/>
      <c r="F61" s="487"/>
    </row>
    <row r="62" spans="1:6" ht="15.75" customHeight="1">
      <c r="A62" s="506"/>
      <c r="B62" s="508"/>
      <c r="C62" s="488"/>
      <c r="D62" s="488"/>
      <c r="E62" s="488"/>
      <c r="F62" s="488"/>
    </row>
    <row r="63" spans="1:6" ht="43.5" customHeight="1">
      <c r="A63" s="506"/>
      <c r="B63" s="508"/>
      <c r="C63" s="489" t="s">
        <v>75</v>
      </c>
      <c r="D63" s="489"/>
      <c r="E63" s="489"/>
      <c r="F63" s="489"/>
    </row>
    <row r="64" spans="1:6" ht="15" customHeight="1">
      <c r="A64" s="506"/>
      <c r="B64" s="508"/>
      <c r="C64" s="54" t="str">
        <f>'[5]расчет по услугам'!$B108</f>
        <v>Директор</v>
      </c>
      <c r="D64" s="46" t="s">
        <v>83</v>
      </c>
      <c r="E64" s="487">
        <f>'[5]расчет по услугам'!$G108</f>
        <v>1.724137931034483E-3</v>
      </c>
      <c r="F64" s="487"/>
    </row>
    <row r="65" spans="1:6" ht="16.5" customHeight="1">
      <c r="A65" s="506"/>
      <c r="B65" s="508"/>
      <c r="C65" s="54" t="str">
        <f>'[5]расчет по услугам'!$B109</f>
        <v>Зам.директора</v>
      </c>
      <c r="D65" s="46" t="s">
        <v>83</v>
      </c>
      <c r="E65" s="487">
        <f>'[5]расчет по услугам'!$G109</f>
        <v>7.7586206896551723E-3</v>
      </c>
      <c r="F65" s="487"/>
    </row>
    <row r="66" spans="1:6" ht="16.5" customHeight="1">
      <c r="A66" s="506"/>
      <c r="B66" s="508"/>
      <c r="C66" s="54" t="str">
        <f>'[5]расчет по услугам'!$B110</f>
        <v>Секретарь учебной части</v>
      </c>
      <c r="D66" s="46" t="s">
        <v>83</v>
      </c>
      <c r="E66" s="487">
        <f>'[5]расчет по услугам'!$G110</f>
        <v>1.724137931034483E-3</v>
      </c>
      <c r="F66" s="487"/>
    </row>
    <row r="67" spans="1:6" ht="15" customHeight="1">
      <c r="A67" s="506"/>
      <c r="B67" s="508"/>
      <c r="C67" s="54" t="str">
        <f>'[5]расчет по услугам'!$B111</f>
        <v>Лаборант</v>
      </c>
      <c r="D67" s="46" t="s">
        <v>83</v>
      </c>
      <c r="E67" s="487">
        <f>'[5]расчет по услугам'!$G111</f>
        <v>0</v>
      </c>
      <c r="F67" s="487"/>
    </row>
    <row r="68" spans="1:6" ht="15" customHeight="1">
      <c r="A68" s="506"/>
      <c r="B68" s="508"/>
      <c r="C68" s="54" t="str">
        <f>'[5]расчет по услугам'!$B112</f>
        <v>Заведующий библиотекой</v>
      </c>
      <c r="D68" s="46" t="s">
        <v>83</v>
      </c>
      <c r="E68" s="487">
        <f>'[5]расчет по услугам'!$G112</f>
        <v>0</v>
      </c>
      <c r="F68" s="487"/>
    </row>
    <row r="69" spans="1:6" ht="14.25" customHeight="1">
      <c r="A69" s="506"/>
      <c r="B69" s="508"/>
      <c r="C69" s="54" t="str">
        <f>'[5]расчет по услугам'!$B113</f>
        <v>Заведующий точкой роста</v>
      </c>
      <c r="D69" s="46" t="s">
        <v>83</v>
      </c>
      <c r="E69" s="487">
        <f>'[5]расчет по услугам'!$G113</f>
        <v>1.8214936247723135E-3</v>
      </c>
      <c r="F69" s="487"/>
    </row>
    <row r="70" spans="1:6" ht="16.5" customHeight="1">
      <c r="A70" s="506"/>
      <c r="B70" s="508"/>
      <c r="C70" s="54" t="str">
        <f>'[5]расчет по услугам'!$B114</f>
        <v>Сторож</v>
      </c>
      <c r="D70" s="46" t="s">
        <v>83</v>
      </c>
      <c r="E70" s="487">
        <f>'[5]расчет по услугам'!$G114</f>
        <v>5.4644808743169399E-3</v>
      </c>
      <c r="F70" s="487"/>
    </row>
    <row r="71" spans="1:6" s="6" customFormat="1" ht="18.75" customHeight="1">
      <c r="A71" s="506"/>
      <c r="B71" s="508"/>
      <c r="C71" s="54" t="str">
        <f>'[5]расчет по услугам'!$B115</f>
        <v>Рабочий по комплексному обслуживанию</v>
      </c>
      <c r="D71" s="46" t="s">
        <v>83</v>
      </c>
      <c r="E71" s="487">
        <f>'[5]расчет по услугам'!$G115</f>
        <v>3.642987249544627E-3</v>
      </c>
      <c r="F71" s="487"/>
    </row>
    <row r="72" spans="1:6" s="6" customFormat="1" ht="18" customHeight="1">
      <c r="A72" s="352"/>
      <c r="B72" s="472"/>
      <c r="C72" s="54" t="str">
        <f>'[5]расчет по услугам'!$B116</f>
        <v>Уборщик</v>
      </c>
      <c r="D72" s="46" t="s">
        <v>83</v>
      </c>
      <c r="E72" s="487">
        <f>'[5]расчет по услугам'!$G116</f>
        <v>3.0965391621129327E-2</v>
      </c>
      <c r="F72" s="487"/>
    </row>
    <row r="73" spans="1:6" s="6" customFormat="1" ht="20.25" customHeight="1">
      <c r="A73" s="352"/>
      <c r="B73" s="472"/>
      <c r="C73" s="54" t="str">
        <f>'[5]расчет по услугам'!$B117</f>
        <v>Техник-программист</v>
      </c>
      <c r="D73" s="46" t="s">
        <v>83</v>
      </c>
      <c r="E73" s="487">
        <f>'[5]расчет по услугам'!$G117</f>
        <v>1.8214936247723135E-3</v>
      </c>
      <c r="F73" s="487"/>
    </row>
    <row r="74" spans="1:6" ht="19.5" customHeight="1">
      <c r="A74" s="352"/>
      <c r="B74" s="472"/>
      <c r="C74" s="54" t="str">
        <f>'[5]расчет по услугам'!$B118</f>
        <v>Вахтер</v>
      </c>
      <c r="D74" s="46" t="s">
        <v>83</v>
      </c>
      <c r="E74" s="487">
        <f>'[5]расчет по услугам'!$G118</f>
        <v>3.642987249544627E-3</v>
      </c>
      <c r="F74" s="487"/>
    </row>
    <row r="75" spans="1:6" ht="15" customHeight="1">
      <c r="A75" s="352"/>
      <c r="B75" s="472"/>
      <c r="C75" s="54" t="str">
        <f>'[5]расчет по услугам'!$B119</f>
        <v>Дворник</v>
      </c>
      <c r="D75" s="46" t="s">
        <v>83</v>
      </c>
      <c r="E75" s="487">
        <f>'[5]расчет по услугам'!$G119</f>
        <v>2.7322404371584699E-3</v>
      </c>
      <c r="F75" s="487"/>
    </row>
    <row r="76" spans="1:6" s="45" customFormat="1" ht="24" customHeight="1">
      <c r="A76" s="506"/>
      <c r="B76" s="508"/>
      <c r="C76" s="491" t="s">
        <v>77</v>
      </c>
      <c r="D76" s="491"/>
      <c r="E76" s="491"/>
      <c r="F76" s="491"/>
    </row>
    <row r="77" spans="1:6" ht="16.5" customHeight="1">
      <c r="A77" s="506"/>
      <c r="B77" s="508"/>
      <c r="C77" s="30" t="str">
        <f>'[5]расчет по услугам'!$B122</f>
        <v>Медикаменты</v>
      </c>
      <c r="D77" s="107" t="s">
        <v>85</v>
      </c>
      <c r="E77" s="487">
        <f>'[5]расчет по услугам'!$G122</f>
        <v>1.8214936247723135E-3</v>
      </c>
      <c r="F77" s="487"/>
    </row>
    <row r="78" spans="1:6" ht="15" customHeight="1">
      <c r="A78" s="506"/>
      <c r="B78" s="508"/>
      <c r="C78" s="30" t="str">
        <f>'[5]расчет по услугам'!$B123</f>
        <v>Услуги Семис</v>
      </c>
      <c r="D78" s="107" t="s">
        <v>85</v>
      </c>
      <c r="E78" s="487">
        <f>'[5]расчет по услугам'!$G123</f>
        <v>1.8214936247723135E-3</v>
      </c>
      <c r="F78" s="487"/>
    </row>
    <row r="79" spans="1:6" ht="30" customHeight="1">
      <c r="A79" s="506"/>
      <c r="B79" s="508"/>
      <c r="C79" s="30" t="str">
        <f>'[5]расчет по услугам'!$B124</f>
        <v>командировочные расходы административного персонала</v>
      </c>
      <c r="D79" s="107" t="s">
        <v>85</v>
      </c>
      <c r="E79" s="487">
        <f>'[5]расчет по услугам'!$G124</f>
        <v>1.8214936247723135E-3</v>
      </c>
      <c r="F79" s="487"/>
    </row>
    <row r="80" spans="1:6" ht="15.75" customHeight="1">
      <c r="A80" s="506"/>
      <c r="B80" s="508"/>
      <c r="C80" s="30" t="str">
        <f>'[5]расчет по услугам'!$B125</f>
        <v>Испытание диэлектрических бот и перчаток</v>
      </c>
      <c r="D80" s="107" t="s">
        <v>85</v>
      </c>
      <c r="E80" s="487">
        <f>'[5]расчет по услугам'!$G125</f>
        <v>1.8214936247723135E-3</v>
      </c>
      <c r="F80" s="487"/>
    </row>
    <row r="81" spans="1:6" ht="15" customHeight="1">
      <c r="A81" s="506"/>
      <c r="B81" s="508"/>
      <c r="C81" s="30" t="str">
        <f>'[5]расчет по услугам'!$B126</f>
        <v>Демеркуризация отработанных ламп</v>
      </c>
      <c r="D81" s="107" t="s">
        <v>85</v>
      </c>
      <c r="E81" s="487">
        <f>'[5]расчет по услугам'!$G126</f>
        <v>1.8214936247723135E-3</v>
      </c>
      <c r="F81" s="487"/>
    </row>
    <row r="82" spans="1:6" ht="15" customHeight="1">
      <c r="A82" s="506"/>
      <c r="B82" s="508"/>
      <c r="C82" s="30" t="str">
        <f>'[5]расчет по услугам'!$B127</f>
        <v>Аттестация условий оабочих мест</v>
      </c>
      <c r="D82" s="107" t="s">
        <v>85</v>
      </c>
      <c r="E82" s="487">
        <f>'[5]расчет по услугам'!$G127</f>
        <v>1.8214936247723135E-3</v>
      </c>
      <c r="F82" s="487"/>
    </row>
    <row r="83" spans="1:6" ht="18" customHeight="1">
      <c r="A83" s="506"/>
      <c r="B83" s="508"/>
      <c r="C83" s="30" t="str">
        <f>'[5]расчет по услугам'!$B128</f>
        <v>Инструментальный контроль качества</v>
      </c>
      <c r="D83" s="107" t="s">
        <v>85</v>
      </c>
      <c r="E83" s="487">
        <f>'[5]расчет по услугам'!$G128</f>
        <v>1.8214936247723135E-3</v>
      </c>
      <c r="F83" s="487"/>
    </row>
    <row r="84" spans="1:6" ht="15.75" customHeight="1">
      <c r="A84" s="506"/>
      <c r="B84" s="508"/>
      <c r="C84" s="30" t="str">
        <f>'[5]расчет по услугам'!$B129</f>
        <v>Замена технического паспорта</v>
      </c>
      <c r="D84" s="107" t="s">
        <v>85</v>
      </c>
      <c r="E84" s="487">
        <f>'[5]расчет по услугам'!$G129</f>
        <v>1.8214936247723135E-3</v>
      </c>
      <c r="F84" s="487"/>
    </row>
    <row r="85" spans="1:6" ht="45" customHeight="1">
      <c r="A85" s="506"/>
      <c r="B85" s="508"/>
      <c r="C85" s="30" t="str">
        <f>'[5]расчет по услугам'!$B130</f>
        <v>Экспертиза огнезащитной обработки строительных конструкций и текстильных материалов</v>
      </c>
      <c r="D85" s="107" t="s">
        <v>85</v>
      </c>
      <c r="E85" s="487">
        <f>'[5]расчет по услугам'!$G130</f>
        <v>1.8214936247723135E-3</v>
      </c>
      <c r="F85" s="487"/>
    </row>
    <row r="86" spans="1:6" ht="16.5" customHeight="1">
      <c r="A86" s="506"/>
      <c r="B86" s="508"/>
      <c r="C86" s="30" t="str">
        <f>'[5]расчет по услугам'!$B131</f>
        <v>Налоги, госпошлина</v>
      </c>
      <c r="D86" s="107" t="s">
        <v>85</v>
      </c>
      <c r="E86" s="487">
        <f>'[5]расчет по услугам'!$G131</f>
        <v>1.8214936247723135E-3</v>
      </c>
      <c r="F86" s="487"/>
    </row>
    <row r="87" spans="1:6" ht="14.25" customHeight="1">
      <c r="A87" s="506"/>
      <c r="B87" s="508"/>
      <c r="C87" s="30" t="str">
        <f>'[5]расчет по услугам'!$B132</f>
        <v>пособие по уходу за ребенком до 3-х лет</v>
      </c>
      <c r="D87" s="107" t="s">
        <v>85</v>
      </c>
      <c r="E87" s="487">
        <f>'[5]расчет по услугам'!$G132</f>
        <v>0</v>
      </c>
      <c r="F87" s="487"/>
    </row>
    <row r="88" spans="1:6" ht="18.75" customHeight="1">
      <c r="A88" s="506"/>
      <c r="B88" s="508"/>
      <c r="C88" s="30" t="str">
        <f>'[5]расчет по услугам'!$B133</f>
        <v>Медосмотр административного персонала</v>
      </c>
      <c r="D88" s="107" t="s">
        <v>85</v>
      </c>
      <c r="E88" s="487">
        <f>'[5]расчет по услугам'!$G133</f>
        <v>1.8214936247723135E-3</v>
      </c>
      <c r="F88" s="487"/>
    </row>
    <row r="89" spans="1:6" ht="15.75" customHeight="1">
      <c r="A89" s="506"/>
      <c r="B89" s="508"/>
      <c r="C89" s="30" t="str">
        <f>'[5]расчет по услугам'!$B134</f>
        <v>Прочие услуги</v>
      </c>
      <c r="D89" s="109" t="s">
        <v>85</v>
      </c>
      <c r="E89" s="487">
        <f>'[5]расчет по услугам'!$G134</f>
        <v>1.8214936247723135E-3</v>
      </c>
      <c r="F89" s="487"/>
    </row>
    <row r="90" spans="1:6" ht="29.25" customHeight="1">
      <c r="A90" s="506"/>
      <c r="B90" s="508"/>
      <c r="C90" s="30" t="str">
        <f>'[5]расчет по услугам'!$B135</f>
        <v>Хоз.товары (дезинфицирующие, моющие средства)</v>
      </c>
      <c r="D90" s="109" t="s">
        <v>85</v>
      </c>
      <c r="E90" s="487">
        <f>'[5]расчет по услугам'!$G135</f>
        <v>1.8214936247723135E-3</v>
      </c>
      <c r="F90" s="487"/>
    </row>
    <row r="91" spans="1:6" ht="18.75" customHeight="1">
      <c r="A91" s="506"/>
      <c r="B91" s="508"/>
      <c r="C91" s="30" t="str">
        <f>'[5]расчет по услугам'!$B136</f>
        <v>ГСМ</v>
      </c>
      <c r="D91" s="109" t="s">
        <v>85</v>
      </c>
      <c r="E91" s="487">
        <f>'[5]расчет по услугам'!$G136</f>
        <v>1.8214936247723135E-3</v>
      </c>
      <c r="F91" s="487"/>
    </row>
    <row r="92" spans="1:6" ht="18.75" customHeight="1">
      <c r="A92" s="506"/>
      <c r="B92" s="508"/>
      <c r="C92" s="30" t="str">
        <f>'[5]расчет по услугам'!$B137</f>
        <v>Мягкий инвентарь  (постельное, подушки)</v>
      </c>
      <c r="D92" s="109" t="s">
        <v>85</v>
      </c>
      <c r="E92" s="487">
        <f>'[5]расчет по услугам'!$G137</f>
        <v>1.8214936247723135E-3</v>
      </c>
      <c r="F92" s="487"/>
    </row>
    <row r="93" spans="1:6" ht="18" customHeight="1">
      <c r="A93" s="506"/>
      <c r="B93" s="508"/>
      <c r="C93" s="30" t="str">
        <f>'[5]расчет по услугам'!$B138</f>
        <v>Медосмотр обслуживающего персонала</v>
      </c>
      <c r="D93" s="109" t="s">
        <v>85</v>
      </c>
      <c r="E93" s="487">
        <f>'[5]расчет по услугам'!$G138</f>
        <v>1.8214936247723135E-3</v>
      </c>
      <c r="F93" s="487"/>
    </row>
    <row r="94" spans="1:6" ht="17.25" customHeight="1">
      <c r="A94" s="506"/>
      <c r="B94" s="508"/>
      <c r="C94" s="30" t="str">
        <f>'[5]расчет по услугам'!$B139</f>
        <v>Обучение электро-теплотехнического персонала</v>
      </c>
      <c r="D94" s="109" t="s">
        <v>85</v>
      </c>
      <c r="E94" s="487">
        <f>'[5]расчет по услугам'!$G139</f>
        <v>1.8214936247723135E-3</v>
      </c>
      <c r="F94" s="487"/>
    </row>
    <row r="95" spans="1:6" ht="15" customHeight="1">
      <c r="A95" s="506"/>
      <c r="B95" s="508"/>
      <c r="C95" s="30" t="str">
        <f>'[5]расчет по услугам'!$B140</f>
        <v>Услуги Центра гигины и эпидемиологии</v>
      </c>
      <c r="D95" s="109" t="s">
        <v>85</v>
      </c>
      <c r="E95" s="487">
        <f>'[5]расчет по услугам'!$G140</f>
        <v>1.8214936247723135E-3</v>
      </c>
      <c r="F95" s="487"/>
    </row>
    <row r="96" spans="1:6" s="38" customFormat="1" ht="18" customHeight="1">
      <c r="A96" s="506"/>
      <c r="B96" s="508"/>
      <c r="C96" s="30" t="str">
        <f>'[5]расчет по услугам'!$B141</f>
        <v>Строительные материалы</v>
      </c>
      <c r="D96" s="109" t="s">
        <v>85</v>
      </c>
      <c r="E96" s="487">
        <f>'[5]расчет по услугам'!$G141</f>
        <v>1.8214936247723135E-3</v>
      </c>
      <c r="F96" s="487"/>
    </row>
    <row r="97" spans="1:6" s="38" customFormat="1" ht="15" customHeight="1">
      <c r="A97" s="506"/>
      <c r="B97" s="508"/>
      <c r="C97" s="30" t="str">
        <f>'[5]расчет по услугам'!$B142</f>
        <v>Проведение испытаний устройст заземления и изоляции электросетей</v>
      </c>
      <c r="D97" s="109" t="s">
        <v>85</v>
      </c>
      <c r="E97" s="487">
        <f>'[5]расчет по услугам'!$G142</f>
        <v>1.8214936247723135E-3</v>
      </c>
      <c r="F97" s="487"/>
    </row>
    <row r="98" spans="1:6" s="38" customFormat="1" ht="15" customHeight="1">
      <c r="A98" s="506"/>
      <c r="B98" s="508"/>
      <c r="C98" s="30" t="str">
        <f>'[5]расчет по услугам'!$B143</f>
        <v>Обслуживание системы наружного видеонаблюдения</v>
      </c>
      <c r="D98" s="109" t="s">
        <v>85</v>
      </c>
      <c r="E98" s="487">
        <f>'[5]расчет по услугам'!$G143</f>
        <v>1.8214936247723135E-3</v>
      </c>
      <c r="F98" s="487"/>
    </row>
    <row r="99" spans="1:6" ht="15" customHeight="1">
      <c r="A99" s="506"/>
      <c r="B99" s="508"/>
      <c r="C99" s="30" t="str">
        <f>'[5]расчет по услугам'!$B144</f>
        <v>Прочие материальные запасы</v>
      </c>
      <c r="D99" s="109" t="s">
        <v>85</v>
      </c>
      <c r="E99" s="487">
        <f>'[5]расчет по услугам'!$G144</f>
        <v>0</v>
      </c>
      <c r="F99" s="487"/>
    </row>
    <row r="100" spans="1:6" ht="15" customHeight="1">
      <c r="A100" s="506"/>
      <c r="B100" s="508"/>
      <c r="C100" s="30" t="str">
        <f>'[5]расчет по услугам'!$B145</f>
        <v>Организация питания воспитанников сада</v>
      </c>
      <c r="D100" s="109" t="s">
        <v>85</v>
      </c>
      <c r="E100" s="487">
        <f>'[5]расчет по услугам'!$G145</f>
        <v>0</v>
      </c>
      <c r="F100" s="487"/>
    </row>
    <row r="101" spans="1:6">
      <c r="A101" s="506"/>
      <c r="B101" s="508"/>
      <c r="C101" s="30" t="str">
        <f>'[5]расчет по услугам'!$B146</f>
        <v>Организация питания воспитанников</v>
      </c>
      <c r="D101" s="109" t="s">
        <v>85</v>
      </c>
      <c r="E101" s="487">
        <f>'[5]расчет по услугам'!$G146</f>
        <v>1.7331022530329288E-3</v>
      </c>
      <c r="F101" s="487"/>
    </row>
  </sheetData>
  <mergeCells count="102">
    <mergeCell ref="E101:F101"/>
    <mergeCell ref="E95:F95"/>
    <mergeCell ref="E96:F96"/>
    <mergeCell ref="E97:F97"/>
    <mergeCell ref="E98:F98"/>
    <mergeCell ref="E99:F99"/>
    <mergeCell ref="E100:F100"/>
    <mergeCell ref="E89:F89"/>
    <mergeCell ref="E90:F90"/>
    <mergeCell ref="E91:F91"/>
    <mergeCell ref="E92:F92"/>
    <mergeCell ref="E93:F93"/>
    <mergeCell ref="E94:F94"/>
    <mergeCell ref="E83:F83"/>
    <mergeCell ref="E84:F84"/>
    <mergeCell ref="E85:F85"/>
    <mergeCell ref="E86:F86"/>
    <mergeCell ref="E87:F87"/>
    <mergeCell ref="E88:F88"/>
    <mergeCell ref="E77:F77"/>
    <mergeCell ref="E78:F78"/>
    <mergeCell ref="E79:F79"/>
    <mergeCell ref="E80:F80"/>
    <mergeCell ref="E81:F81"/>
    <mergeCell ref="E82:F82"/>
    <mergeCell ref="C76:F76"/>
    <mergeCell ref="E70:F70"/>
    <mergeCell ref="E71:F71"/>
    <mergeCell ref="E72:F72"/>
    <mergeCell ref="E73:F73"/>
    <mergeCell ref="E74:F74"/>
    <mergeCell ref="E75:F75"/>
    <mergeCell ref="E64:F64"/>
    <mergeCell ref="E65:F65"/>
    <mergeCell ref="E66:F66"/>
    <mergeCell ref="E67:F67"/>
    <mergeCell ref="E68:F68"/>
    <mergeCell ref="E69:F69"/>
    <mergeCell ref="E61:F61"/>
    <mergeCell ref="C62:F62"/>
    <mergeCell ref="C63:F63"/>
    <mergeCell ref="C60:F60"/>
    <mergeCell ref="C58:F58"/>
    <mergeCell ref="E59:F59"/>
    <mergeCell ref="C56:F56"/>
    <mergeCell ref="E57:F57"/>
    <mergeCell ref="E52:F52"/>
    <mergeCell ref="E53:F53"/>
    <mergeCell ref="E46:F46"/>
    <mergeCell ref="E47:F47"/>
    <mergeCell ref="E48:F48"/>
    <mergeCell ref="E49:F49"/>
    <mergeCell ref="E50:F50"/>
    <mergeCell ref="E51:F51"/>
    <mergeCell ref="E54:F54"/>
    <mergeCell ref="E55:F55"/>
    <mergeCell ref="E43:F43"/>
    <mergeCell ref="C45:F45"/>
    <mergeCell ref="C39:F39"/>
    <mergeCell ref="E40:F40"/>
    <mergeCell ref="E41:F41"/>
    <mergeCell ref="E42:F42"/>
    <mergeCell ref="E44:F44"/>
    <mergeCell ref="E34:F34"/>
    <mergeCell ref="E35:F35"/>
    <mergeCell ref="E36:F36"/>
    <mergeCell ref="E37:F37"/>
    <mergeCell ref="E38:F38"/>
    <mergeCell ref="E32:F32"/>
    <mergeCell ref="E33:F33"/>
    <mergeCell ref="C31:F31"/>
    <mergeCell ref="E30:F30"/>
    <mergeCell ref="E28:F28"/>
    <mergeCell ref="E29:F29"/>
    <mergeCell ref="E26:F26"/>
    <mergeCell ref="E27:F27"/>
    <mergeCell ref="E24:F24"/>
    <mergeCell ref="E25:F25"/>
    <mergeCell ref="E22:F22"/>
    <mergeCell ref="E23:F23"/>
    <mergeCell ref="E20:F20"/>
    <mergeCell ref="E21:F21"/>
    <mergeCell ref="E18:F18"/>
    <mergeCell ref="E19:F19"/>
    <mergeCell ref="E17:F17"/>
    <mergeCell ref="E14:F14"/>
    <mergeCell ref="E15:F15"/>
    <mergeCell ref="E13:F13"/>
    <mergeCell ref="E9:F9"/>
    <mergeCell ref="E10:F10"/>
    <mergeCell ref="E11:F11"/>
    <mergeCell ref="E8:F8"/>
    <mergeCell ref="E16:F16"/>
    <mergeCell ref="E12:F12"/>
    <mergeCell ref="A4:A101"/>
    <mergeCell ref="B4:B101"/>
    <mergeCell ref="C4:F4"/>
    <mergeCell ref="E5:F5"/>
    <mergeCell ref="B1:F1"/>
    <mergeCell ref="E2:F2"/>
    <mergeCell ref="E3:F3"/>
    <mergeCell ref="C7:F7"/>
  </mergeCells>
  <pageMargins left="0.78740157480314965" right="0.59055118110236227" top="0.39370078740157483" bottom="0.39370078740157483" header="0.31496062992125984" footer="0.31496062992125984"/>
  <pageSetup paperSize="9" scale="65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30"/>
  <sheetViews>
    <sheetView view="pageBreakPreview" topLeftCell="A10" zoomScale="85" zoomScaleNormal="80" zoomScaleSheetLayoutView="85" zoomScalePageLayoutView="85" workbookViewId="0">
      <selection activeCell="I77" sqref="I77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33.5703125" style="7" customWidth="1"/>
    <col min="4" max="4" width="21.85546875" style="7" customWidth="1"/>
    <col min="5" max="5" width="11.5703125" style="7" customWidth="1"/>
    <col min="6" max="6" width="7.85546875" style="7" customWidth="1"/>
    <col min="7" max="24" width="8.85546875" style="7" customWidth="1"/>
    <col min="25" max="16384" width="8.85546875" style="7"/>
  </cols>
  <sheetData>
    <row r="1" spans="1:6" hidden="1"/>
    <row r="2" spans="1:6" s="6" customFormat="1" ht="19.5" hidden="1" customHeight="1"/>
    <row r="3" spans="1:6" s="6" customFormat="1" ht="79.5" hidden="1" customHeight="1">
      <c r="E3" s="442" t="s">
        <v>36</v>
      </c>
      <c r="F3" s="443"/>
    </row>
    <row r="4" spans="1:6" s="6" customFormat="1" ht="19.5" hidden="1" customHeight="1"/>
    <row r="5" spans="1:6" s="6" customFormat="1" ht="19.5" hidden="1" customHeight="1"/>
    <row r="6" spans="1:6" s="6" customFormat="1" ht="47.25" hidden="1" customHeight="1">
      <c r="B6" s="444" t="s">
        <v>37</v>
      </c>
      <c r="C6" s="444"/>
      <c r="D6" s="444"/>
      <c r="E6" s="444"/>
      <c r="F6" s="444"/>
    </row>
    <row r="7" spans="1:6" s="6" customFormat="1" ht="19.5" hidden="1" customHeight="1"/>
    <row r="8" spans="1:6" s="6" customFormat="1" ht="19.5" hidden="1" customHeight="1"/>
    <row r="9" spans="1:6" s="6" customFormat="1" hidden="1"/>
    <row r="10" spans="1:6" ht="90" customHeight="1">
      <c r="A10" s="323" t="s">
        <v>38</v>
      </c>
      <c r="B10" s="323" t="s">
        <v>106</v>
      </c>
      <c r="C10" s="323" t="s">
        <v>40</v>
      </c>
      <c r="D10" s="323" t="s">
        <v>41</v>
      </c>
      <c r="E10" s="554" t="s">
        <v>44</v>
      </c>
      <c r="F10" s="554"/>
    </row>
    <row r="11" spans="1:6">
      <c r="A11" s="325">
        <v>1</v>
      </c>
      <c r="B11" s="325">
        <v>2</v>
      </c>
      <c r="C11" s="324">
        <v>3</v>
      </c>
      <c r="D11" s="324">
        <v>4</v>
      </c>
      <c r="E11" s="555">
        <v>5</v>
      </c>
      <c r="F11" s="555"/>
    </row>
    <row r="12" spans="1:6" ht="39.75" customHeight="1">
      <c r="A12" s="550" t="s">
        <v>126</v>
      </c>
      <c r="B12" s="551" t="s">
        <v>188</v>
      </c>
      <c r="C12" s="552" t="s">
        <v>90</v>
      </c>
      <c r="D12" s="552"/>
      <c r="E12" s="552"/>
      <c r="F12" s="552"/>
    </row>
    <row r="13" spans="1:6" ht="39.75" hidden="1" customHeight="1">
      <c r="A13" s="550"/>
      <c r="B13" s="551"/>
      <c r="C13" s="295" t="str">
        <f>'[16]расчет по услугам'!Y16</f>
        <v>Педагог дополнительного образования</v>
      </c>
      <c r="D13" s="318" t="s">
        <v>83</v>
      </c>
      <c r="E13" s="553"/>
      <c r="F13" s="553"/>
    </row>
    <row r="14" spans="1:6" ht="47.25" hidden="1" customHeight="1" outlineLevel="1">
      <c r="A14" s="550"/>
      <c r="B14" s="551"/>
      <c r="C14" s="295"/>
      <c r="D14" s="318"/>
      <c r="E14" s="553"/>
      <c r="F14" s="553"/>
    </row>
    <row r="15" spans="1:6" ht="48" hidden="1" customHeight="1" outlineLevel="1">
      <c r="A15" s="550"/>
      <c r="B15" s="551"/>
      <c r="C15" s="295"/>
      <c r="D15" s="318"/>
      <c r="E15" s="553"/>
      <c r="F15" s="553"/>
    </row>
    <row r="16" spans="1:6" ht="32.25" hidden="1" customHeight="1" outlineLevel="1">
      <c r="A16" s="550"/>
      <c r="B16" s="551"/>
      <c r="C16" s="295"/>
      <c r="D16" s="318"/>
      <c r="E16" s="553"/>
      <c r="F16" s="553"/>
    </row>
    <row r="17" spans="1:6" ht="41.25" hidden="1" customHeight="1" outlineLevel="1">
      <c r="A17" s="550"/>
      <c r="B17" s="551"/>
      <c r="C17" s="295"/>
      <c r="D17" s="318"/>
      <c r="E17" s="553"/>
      <c r="F17" s="553"/>
    </row>
    <row r="18" spans="1:6" ht="48" hidden="1" customHeight="1" outlineLevel="1">
      <c r="A18" s="550"/>
      <c r="B18" s="551"/>
      <c r="C18" s="295"/>
      <c r="D18" s="318"/>
      <c r="E18" s="553"/>
      <c r="F18" s="553"/>
    </row>
    <row r="19" spans="1:6" ht="15.75" hidden="1" customHeight="1" outlineLevel="1" thickBot="1">
      <c r="A19" s="550"/>
      <c r="B19" s="551"/>
      <c r="C19" s="386"/>
      <c r="D19" s="386"/>
      <c r="E19" s="386"/>
      <c r="F19" s="386"/>
    </row>
    <row r="20" spans="1:6" s="33" customFormat="1" ht="15" hidden="1" customHeight="1" outlineLevel="1">
      <c r="A20" s="550"/>
      <c r="B20" s="551"/>
      <c r="C20" s="316"/>
      <c r="D20" s="316"/>
      <c r="E20" s="316"/>
      <c r="F20" s="316"/>
    </row>
    <row r="21" spans="1:6" s="6" customFormat="1" ht="33.75" customHeight="1" outlineLevel="1">
      <c r="A21" s="550"/>
      <c r="B21" s="551"/>
      <c r="C21" s="556" t="s">
        <v>109</v>
      </c>
      <c r="D21" s="557"/>
      <c r="E21" s="557"/>
      <c r="F21" s="557"/>
    </row>
    <row r="22" spans="1:6" s="11" customFormat="1" ht="68.25" hidden="1" customHeight="1">
      <c r="A22" s="550"/>
      <c r="B22" s="551"/>
      <c r="C22" s="326" t="s">
        <v>50</v>
      </c>
      <c r="D22" s="326"/>
      <c r="E22" s="558"/>
      <c r="F22" s="558"/>
    </row>
    <row r="23" spans="1:6" ht="15" hidden="1" customHeight="1">
      <c r="A23" s="550"/>
      <c r="B23" s="551"/>
      <c r="C23" s="324">
        <v>2</v>
      </c>
      <c r="D23" s="324"/>
      <c r="E23" s="555"/>
      <c r="F23" s="555"/>
    </row>
    <row r="24" spans="1:6" ht="15" hidden="1" customHeight="1">
      <c r="A24" s="550"/>
      <c r="B24" s="551"/>
      <c r="C24" s="561"/>
      <c r="D24" s="561"/>
      <c r="E24" s="561"/>
      <c r="F24" s="561"/>
    </row>
    <row r="25" spans="1:6" ht="15" hidden="1" customHeight="1" outlineLevel="2">
      <c r="A25" s="550"/>
      <c r="B25" s="551"/>
      <c r="C25" s="295" t="str">
        <f>'[17]расчет по услугам'!N35</f>
        <v>Классные журналы</v>
      </c>
      <c r="D25" s="318" t="s">
        <v>116</v>
      </c>
      <c r="E25" s="559">
        <f>'[17]расчет по услугам'!S35</f>
        <v>0</v>
      </c>
      <c r="F25" s="560"/>
    </row>
    <row r="26" spans="1:6" ht="15" hidden="1" customHeight="1" outlineLevel="2">
      <c r="A26" s="550"/>
      <c r="B26" s="551"/>
      <c r="C26" s="295"/>
      <c r="D26" s="318"/>
      <c r="E26" s="559"/>
      <c r="F26" s="560"/>
    </row>
    <row r="27" spans="1:6" ht="15" hidden="1" customHeight="1" outlineLevel="2">
      <c r="A27" s="550"/>
      <c r="B27" s="551"/>
      <c r="C27" s="295"/>
      <c r="D27" s="318"/>
      <c r="E27" s="559"/>
      <c r="F27" s="560"/>
    </row>
    <row r="28" spans="1:6" ht="15" hidden="1" customHeight="1" outlineLevel="2">
      <c r="A28" s="550"/>
      <c r="B28" s="551"/>
      <c r="C28" s="295"/>
      <c r="D28" s="318"/>
      <c r="E28" s="559"/>
      <c r="F28" s="560"/>
    </row>
    <row r="29" spans="1:6" ht="15" hidden="1" customHeight="1" outlineLevel="2">
      <c r="A29" s="550"/>
      <c r="B29" s="551"/>
      <c r="C29" s="295"/>
      <c r="D29" s="318"/>
      <c r="E29" s="559"/>
      <c r="F29" s="560"/>
    </row>
    <row r="30" spans="1:6" ht="15" hidden="1" customHeight="1" outlineLevel="2">
      <c r="A30" s="550"/>
      <c r="B30" s="551"/>
      <c r="C30" s="295"/>
      <c r="D30" s="318"/>
      <c r="E30" s="559"/>
      <c r="F30" s="560"/>
    </row>
    <row r="31" spans="1:6" ht="32.25" hidden="1" customHeight="1" outlineLevel="2">
      <c r="A31" s="550"/>
      <c r="B31" s="551"/>
      <c r="C31" s="295"/>
      <c r="D31" s="318"/>
      <c r="E31" s="559"/>
      <c r="F31" s="560"/>
    </row>
    <row r="32" spans="1:6" ht="15" hidden="1" customHeight="1" outlineLevel="2">
      <c r="A32" s="550"/>
      <c r="B32" s="551"/>
      <c r="C32" s="295"/>
      <c r="D32" s="318"/>
      <c r="E32" s="559"/>
      <c r="F32" s="560"/>
    </row>
    <row r="33" spans="1:6" ht="15" hidden="1" customHeight="1" outlineLevel="2">
      <c r="A33" s="550"/>
      <c r="B33" s="551"/>
      <c r="C33" s="295" t="str">
        <f>'[17]расчет по услугам'!N43</f>
        <v>Пластиковая папка</v>
      </c>
      <c r="D33" s="318" t="str">
        <f>'[17]расчет по услугам'!CF43</f>
        <v>набор</v>
      </c>
      <c r="E33" s="559">
        <f>'[17]расчет по услугам'!S43</f>
        <v>0.12698412698412698</v>
      </c>
      <c r="F33" s="560"/>
    </row>
    <row r="34" spans="1:6" ht="15" hidden="1" customHeight="1" outlineLevel="2">
      <c r="A34" s="550"/>
      <c r="B34" s="551"/>
      <c r="C34" s="295" t="str">
        <f>'[17]расчет по услугам'!N44</f>
        <v>Скотч</v>
      </c>
      <c r="D34" s="318" t="str">
        <f>'[17]расчет по услугам'!CF44</f>
        <v>шт</v>
      </c>
      <c r="E34" s="559">
        <f>'[17]расчет по услугам'!S44</f>
        <v>0.12698412698412698</v>
      </c>
      <c r="F34" s="560"/>
    </row>
    <row r="35" spans="1:6" ht="18" hidden="1" customHeight="1" outlineLevel="2">
      <c r="A35" s="550"/>
      <c r="B35" s="551"/>
      <c r="C35" s="295" t="str">
        <f>'[17]расчет по услугам'!N45</f>
        <v>Ножницы</v>
      </c>
      <c r="D35" s="318" t="str">
        <f>'[17]расчет по услугам'!CF45</f>
        <v>набор</v>
      </c>
      <c r="E35" s="559">
        <f>'[17]расчет по услугам'!S45</f>
        <v>0.12698412698412698</v>
      </c>
      <c r="F35" s="560"/>
    </row>
    <row r="36" spans="1:6" ht="15" hidden="1" customHeight="1" outlineLevel="2">
      <c r="A36" s="550"/>
      <c r="B36" s="551"/>
      <c r="C36" s="295" t="str">
        <f>'[17]расчет по услугам'!N46</f>
        <v>Набор фломастеров</v>
      </c>
      <c r="D36" s="318" t="str">
        <f>'[17]расчет по услугам'!CF46</f>
        <v>набор</v>
      </c>
      <c r="E36" s="559">
        <f>'[17]расчет по услугам'!S46</f>
        <v>0.12698412698412698</v>
      </c>
      <c r="F36" s="560"/>
    </row>
    <row r="37" spans="1:6" ht="15" hidden="1" customHeight="1" outlineLevel="2">
      <c r="A37" s="550"/>
      <c r="B37" s="551"/>
      <c r="C37" s="295" t="str">
        <f>'[17]расчет по услугам'!N47</f>
        <v>Набор файлов</v>
      </c>
      <c r="D37" s="318" t="str">
        <f>'[17]расчет по услугам'!CF47</f>
        <v>набор</v>
      </c>
      <c r="E37" s="559">
        <f>'[17]расчет по услугам'!S47</f>
        <v>0.10158730158730159</v>
      </c>
      <c r="F37" s="560"/>
    </row>
    <row r="38" spans="1:6" ht="15" hidden="1" customHeight="1" outlineLevel="2">
      <c r="A38" s="550"/>
      <c r="B38" s="551"/>
      <c r="C38" s="295" t="str">
        <f>'[17]расчет по услугам'!N48</f>
        <v>Клей канцелярский</v>
      </c>
      <c r="D38" s="318" t="str">
        <f>'[17]расчет по услугам'!CF48</f>
        <v>шт</v>
      </c>
      <c r="E38" s="559">
        <f>'[17]расчет по услугам'!S48</f>
        <v>0.25396825396825395</v>
      </c>
      <c r="F38" s="560"/>
    </row>
    <row r="39" spans="1:6" ht="15" hidden="1" customHeight="1" outlineLevel="2">
      <c r="A39" s="550"/>
      <c r="B39" s="551"/>
      <c r="C39" s="295" t="str">
        <f>'[17]расчет по услугам'!N49</f>
        <v xml:space="preserve">Материалы для уроков технологии </v>
      </c>
      <c r="D39" s="318" t="str">
        <f>'[17]расчет по услугам'!CF49</f>
        <v>шт</v>
      </c>
      <c r="E39" s="559">
        <f>'[17]расчет по услугам'!S49</f>
        <v>0</v>
      </c>
      <c r="F39" s="560"/>
    </row>
    <row r="40" spans="1:6" ht="16.5" hidden="1" customHeight="1" outlineLevel="2">
      <c r="A40" s="550"/>
      <c r="B40" s="551"/>
      <c r="C40" s="295" t="str">
        <f>'[17]расчет по услугам'!N50</f>
        <v>картридж</v>
      </c>
      <c r="D40" s="318" t="str">
        <f>'[17]расчет по услугам'!CF50</f>
        <v>шт</v>
      </c>
      <c r="E40" s="559">
        <f>'[17]расчет по услугам'!S50</f>
        <v>0</v>
      </c>
      <c r="F40" s="560"/>
    </row>
    <row r="41" spans="1:6" ht="15" hidden="1" customHeight="1" outlineLevel="2">
      <c r="A41" s="550"/>
      <c r="B41" s="551"/>
      <c r="C41" s="295" t="str">
        <f>'[17]расчет по услугам'!N51</f>
        <v>тонер</v>
      </c>
      <c r="D41" s="318" t="str">
        <f>'[17]расчет по услугам'!CF51</f>
        <v>шт</v>
      </c>
      <c r="E41" s="559">
        <f>'[17]расчет по услугам'!S51</f>
        <v>0</v>
      </c>
      <c r="F41" s="560"/>
    </row>
    <row r="42" spans="1:6" ht="15" hidden="1" customHeight="1" outlineLevel="2">
      <c r="A42" s="550"/>
      <c r="B42" s="551"/>
      <c r="C42" s="295" t="str">
        <f>'[17]расчет по услугам'!N52</f>
        <v>Материалы для уроков ОБЖ</v>
      </c>
      <c r="D42" s="318" t="str">
        <f>'[17]расчет по услугам'!CF52</f>
        <v>набор</v>
      </c>
      <c r="E42" s="559">
        <f>'[17]расчет по услугам'!S52</f>
        <v>0</v>
      </c>
      <c r="F42" s="560"/>
    </row>
    <row r="43" spans="1:6" ht="15" hidden="1" customHeight="1" outlineLevel="2">
      <c r="A43" s="550"/>
      <c r="B43" s="551"/>
      <c r="C43" s="295" t="str">
        <f>'[17]расчет по услугам'!N53</f>
        <v>Учебники</v>
      </c>
      <c r="D43" s="318" t="str">
        <f>'[17]расчет по услугам'!CF53</f>
        <v>шт</v>
      </c>
      <c r="E43" s="559">
        <f>'[17]расчет по услугам'!S53</f>
        <v>0</v>
      </c>
      <c r="F43" s="560"/>
    </row>
    <row r="44" spans="1:6" ht="30" hidden="1" customHeight="1" outlineLevel="2">
      <c r="A44" s="550"/>
      <c r="B44" s="551"/>
      <c r="C44" s="295">
        <f>'[17]расчет по услугам'!N54</f>
        <v>0</v>
      </c>
      <c r="D44" s="318" t="str">
        <f>'[17]расчет по услугам'!CF54</f>
        <v>шт</v>
      </c>
      <c r="E44" s="559"/>
      <c r="F44" s="560"/>
    </row>
    <row r="45" spans="1:6" ht="15" hidden="1" customHeight="1" outlineLevel="2">
      <c r="A45" s="550"/>
      <c r="B45" s="551"/>
      <c r="C45" s="295">
        <f>'[17]расчет по услугам'!N55</f>
        <v>0</v>
      </c>
      <c r="D45" s="318" t="str">
        <f>'[17]расчет по услугам'!CF55</f>
        <v>шт</v>
      </c>
      <c r="E45" s="559">
        <f>'[17]расчет по услугам'!CJ55</f>
        <v>0</v>
      </c>
      <c r="F45" s="560"/>
    </row>
    <row r="46" spans="1:6" ht="15" hidden="1" customHeight="1" outlineLevel="2">
      <c r="A46" s="550"/>
      <c r="B46" s="551"/>
      <c r="C46" s="295">
        <f>'[17]расчет по услугам'!N56</f>
        <v>0</v>
      </c>
      <c r="D46" s="318" t="str">
        <f>'[17]расчет по услугам'!CF56</f>
        <v>шт</v>
      </c>
      <c r="E46" s="559"/>
      <c r="F46" s="560"/>
    </row>
    <row r="47" spans="1:6" ht="15" hidden="1" customHeight="1" outlineLevel="2">
      <c r="A47" s="550"/>
      <c r="B47" s="551"/>
      <c r="C47" s="295">
        <f>'[17]расчет по услугам'!N57</f>
        <v>0</v>
      </c>
      <c r="D47" s="295"/>
      <c r="E47" s="562"/>
      <c r="F47" s="562"/>
    </row>
    <row r="48" spans="1:6" ht="15" hidden="1" customHeight="1" outlineLevel="2">
      <c r="A48" s="550"/>
      <c r="B48" s="551"/>
      <c r="C48" s="295">
        <f>'[17]расчет по услугам'!N58</f>
        <v>0</v>
      </c>
      <c r="D48" s="295"/>
      <c r="E48" s="562"/>
      <c r="F48" s="562"/>
    </row>
    <row r="49" spans="1:6" ht="15" hidden="1" customHeight="1" outlineLevel="2">
      <c r="A49" s="550"/>
      <c r="B49" s="551"/>
      <c r="C49" s="295">
        <f>'[17]расчет по услугам'!N59</f>
        <v>0</v>
      </c>
      <c r="D49" s="295"/>
      <c r="E49" s="562"/>
      <c r="F49" s="562"/>
    </row>
    <row r="50" spans="1:6" ht="15.75" hidden="1" customHeight="1" outlineLevel="2" thickBot="1">
      <c r="A50" s="550"/>
      <c r="B50" s="551"/>
      <c r="C50" s="295">
        <f>'[17]расчет по услугам'!N60</f>
        <v>0</v>
      </c>
      <c r="D50" s="295"/>
      <c r="E50" s="562"/>
      <c r="F50" s="562"/>
    </row>
    <row r="51" spans="1:6" ht="15" hidden="1" customHeight="1" outlineLevel="2" thickBot="1">
      <c r="A51" s="550"/>
      <c r="B51" s="551"/>
      <c r="C51" s="465"/>
      <c r="D51" s="465"/>
      <c r="E51" s="465"/>
      <c r="F51" s="465"/>
    </row>
    <row r="52" spans="1:6" s="6" customFormat="1" ht="15.75" hidden="1" customHeight="1" outlineLevel="2" thickBot="1">
      <c r="A52" s="550"/>
      <c r="B52" s="551"/>
      <c r="C52" s="322"/>
      <c r="D52" s="322"/>
      <c r="E52" s="322"/>
      <c r="F52" s="322"/>
    </row>
    <row r="53" spans="1:6" ht="45" customHeight="1" collapsed="1">
      <c r="A53" s="550"/>
      <c r="B53" s="551"/>
      <c r="C53" s="552" t="s">
        <v>53</v>
      </c>
      <c r="D53" s="552"/>
      <c r="E53" s="552"/>
      <c r="F53" s="552"/>
    </row>
    <row r="54" spans="1:6" ht="26.25" customHeight="1" outlineLevel="2">
      <c r="A54" s="550"/>
      <c r="B54" s="551"/>
      <c r="C54" s="327" t="s">
        <v>127</v>
      </c>
      <c r="D54" s="318" t="s">
        <v>85</v>
      </c>
      <c r="E54" s="566">
        <v>1</v>
      </c>
      <c r="F54" s="566"/>
    </row>
    <row r="55" spans="1:6" ht="15" customHeight="1">
      <c r="A55" s="550"/>
      <c r="B55" s="551"/>
      <c r="C55" s="563" t="s">
        <v>60</v>
      </c>
      <c r="D55" s="563"/>
      <c r="E55" s="563"/>
      <c r="F55" s="563"/>
    </row>
    <row r="56" spans="1:6" ht="15.75" hidden="1" customHeight="1">
      <c r="A56" s="550"/>
      <c r="B56" s="551"/>
      <c r="C56" s="325"/>
      <c r="D56" s="296"/>
      <c r="E56" s="564"/>
      <c r="F56" s="564"/>
    </row>
    <row r="57" spans="1:6" ht="15.75" hidden="1" customHeight="1">
      <c r="A57" s="550"/>
      <c r="B57" s="551"/>
      <c r="C57" s="325"/>
      <c r="D57" s="296"/>
      <c r="E57" s="564"/>
      <c r="F57" s="564"/>
    </row>
    <row r="58" spans="1:6" ht="15.75" hidden="1" customHeight="1">
      <c r="A58" s="550"/>
      <c r="B58" s="551"/>
      <c r="C58" s="325"/>
      <c r="D58" s="296"/>
      <c r="E58" s="564"/>
      <c r="F58" s="564"/>
    </row>
    <row r="59" spans="1:6" ht="16.5" hidden="1" customHeight="1" thickBot="1">
      <c r="A59" s="550"/>
      <c r="B59" s="551"/>
      <c r="C59" s="325"/>
      <c r="D59" s="296"/>
      <c r="E59" s="564"/>
      <c r="F59" s="564"/>
    </row>
    <row r="60" spans="1:6" ht="15.75" hidden="1" customHeight="1" thickBot="1">
      <c r="A60" s="550"/>
      <c r="B60" s="551"/>
      <c r="C60" s="565"/>
      <c r="D60" s="565"/>
      <c r="E60" s="565"/>
      <c r="F60" s="565"/>
    </row>
    <row r="61" spans="1:6" ht="36" customHeight="1">
      <c r="A61" s="550"/>
      <c r="B61" s="551"/>
      <c r="C61" s="552" t="s">
        <v>112</v>
      </c>
      <c r="D61" s="552"/>
      <c r="E61" s="552"/>
      <c r="F61" s="552"/>
    </row>
    <row r="62" spans="1:6" hidden="1">
      <c r="A62" s="550"/>
      <c r="B62" s="551"/>
      <c r="C62" s="295"/>
      <c r="D62" s="328"/>
      <c r="E62" s="553"/>
      <c r="F62" s="553"/>
    </row>
    <row r="63" spans="1:6" hidden="1">
      <c r="A63" s="550"/>
      <c r="B63" s="551"/>
      <c r="C63" s="295"/>
      <c r="D63" s="328"/>
      <c r="E63" s="553"/>
      <c r="F63" s="553"/>
    </row>
    <row r="64" spans="1:6" hidden="1">
      <c r="A64" s="550"/>
      <c r="B64" s="551"/>
      <c r="C64" s="295"/>
      <c r="D64" s="328"/>
      <c r="E64" s="553"/>
      <c r="F64" s="553"/>
    </row>
    <row r="65" spans="1:6" hidden="1">
      <c r="A65" s="550"/>
      <c r="B65" s="551"/>
      <c r="C65" s="295"/>
      <c r="D65" s="328"/>
      <c r="E65" s="553"/>
      <c r="F65" s="553"/>
    </row>
    <row r="66" spans="1:6" hidden="1">
      <c r="A66" s="550"/>
      <c r="B66" s="551"/>
      <c r="C66" s="295"/>
      <c r="D66" s="328"/>
      <c r="E66" s="553"/>
      <c r="F66" s="553"/>
    </row>
    <row r="67" spans="1:6" hidden="1">
      <c r="A67" s="550"/>
      <c r="B67" s="551"/>
      <c r="C67" s="295"/>
      <c r="D67" s="328"/>
      <c r="E67" s="553"/>
      <c r="F67" s="553"/>
    </row>
    <row r="68" spans="1:6" hidden="1">
      <c r="A68" s="550"/>
      <c r="B68" s="551"/>
      <c r="C68" s="295"/>
      <c r="D68" s="328"/>
      <c r="E68" s="553"/>
      <c r="F68" s="553"/>
    </row>
    <row r="69" spans="1:6" hidden="1">
      <c r="A69" s="550"/>
      <c r="B69" s="551"/>
      <c r="C69" s="295"/>
      <c r="D69" s="328"/>
      <c r="E69" s="553"/>
      <c r="F69" s="553"/>
    </row>
    <row r="70" spans="1:6" hidden="1">
      <c r="A70" s="550"/>
      <c r="B70" s="551"/>
      <c r="C70" s="295"/>
      <c r="D70" s="328"/>
      <c r="E70" s="553"/>
      <c r="F70" s="553"/>
    </row>
    <row r="71" spans="1:6" ht="15.75" hidden="1" customHeight="1" thickBot="1">
      <c r="A71" s="550"/>
      <c r="B71" s="551"/>
      <c r="C71" s="386"/>
      <c r="D71" s="386"/>
      <c r="E71" s="386"/>
      <c r="F71" s="386"/>
    </row>
    <row r="72" spans="1:6" ht="15" hidden="1" customHeight="1">
      <c r="A72" s="550"/>
      <c r="B72" s="551"/>
      <c r="C72" s="567" t="s">
        <v>68</v>
      </c>
      <c r="D72" s="567"/>
      <c r="E72" s="567"/>
      <c r="F72" s="567"/>
    </row>
    <row r="73" spans="1:6" ht="15" hidden="1" customHeight="1">
      <c r="A73" s="550"/>
      <c r="B73" s="551"/>
      <c r="C73" s="329"/>
      <c r="D73" s="329"/>
      <c r="E73" s="329"/>
      <c r="F73" s="330"/>
    </row>
    <row r="74" spans="1:6" ht="15" hidden="1" customHeight="1">
      <c r="A74" s="550"/>
      <c r="B74" s="551"/>
      <c r="C74" s="329"/>
      <c r="D74" s="329"/>
      <c r="E74" s="329"/>
      <c r="F74" s="330"/>
    </row>
    <row r="75" spans="1:6" ht="15" hidden="1" customHeight="1">
      <c r="A75" s="550"/>
      <c r="B75" s="551"/>
      <c r="C75" s="329"/>
      <c r="D75" s="329"/>
      <c r="E75" s="329"/>
      <c r="F75" s="330"/>
    </row>
    <row r="76" spans="1:6" ht="15" hidden="1" customHeight="1">
      <c r="A76" s="550"/>
      <c r="B76" s="551"/>
      <c r="C76" s="386"/>
      <c r="D76" s="386"/>
      <c r="E76" s="386"/>
      <c r="F76" s="386"/>
    </row>
    <row r="77" spans="1:6" s="45" customFormat="1" ht="26.25" customHeight="1">
      <c r="A77" s="550"/>
      <c r="B77" s="551"/>
      <c r="C77" s="552" t="s">
        <v>69</v>
      </c>
      <c r="D77" s="552"/>
      <c r="E77" s="552"/>
      <c r="F77" s="552"/>
    </row>
    <row r="78" spans="1:6" ht="30.75" hidden="1" customHeight="1">
      <c r="A78" s="550"/>
      <c r="B78" s="551"/>
      <c r="C78" s="295" t="s">
        <v>70</v>
      </c>
      <c r="D78" s="328" t="s">
        <v>85</v>
      </c>
      <c r="E78" s="553"/>
      <c r="F78" s="553"/>
    </row>
    <row r="79" spans="1:6" ht="39" hidden="1" customHeight="1">
      <c r="A79" s="550"/>
      <c r="B79" s="551"/>
      <c r="C79" s="295"/>
      <c r="D79" s="328"/>
      <c r="E79" s="553"/>
      <c r="F79" s="553"/>
    </row>
    <row r="80" spans="1:6" ht="15" hidden="1" customHeight="1">
      <c r="A80" s="550"/>
      <c r="B80" s="551"/>
      <c r="C80" s="295"/>
      <c r="D80" s="328" t="s">
        <v>85</v>
      </c>
      <c r="E80" s="553">
        <f>'[18]расчет свод'!S88</f>
        <v>5.1546391752577319E-3</v>
      </c>
      <c r="F80" s="553"/>
    </row>
    <row r="81" spans="1:6" ht="45" hidden="1" customHeight="1">
      <c r="A81" s="550"/>
      <c r="B81" s="551"/>
      <c r="C81" s="295" t="s">
        <v>71</v>
      </c>
      <c r="D81" s="328" t="s">
        <v>85</v>
      </c>
      <c r="E81" s="553"/>
      <c r="F81" s="553"/>
    </row>
    <row r="82" spans="1:6" ht="15.75" hidden="1" customHeight="1" thickBot="1">
      <c r="A82" s="550"/>
      <c r="B82" s="551"/>
      <c r="C82" s="386"/>
      <c r="D82" s="386"/>
      <c r="E82" s="386"/>
      <c r="F82" s="386"/>
    </row>
    <row r="83" spans="1:6" s="45" customFormat="1" ht="24" customHeight="1">
      <c r="A83" s="550"/>
      <c r="B83" s="551"/>
      <c r="C83" s="552" t="s">
        <v>72</v>
      </c>
      <c r="D83" s="552"/>
      <c r="E83" s="552"/>
      <c r="F83" s="552"/>
    </row>
    <row r="84" spans="1:6" ht="39" hidden="1" customHeight="1">
      <c r="A84" s="550"/>
      <c r="B84" s="551"/>
      <c r="C84" s="295" t="s">
        <v>73</v>
      </c>
      <c r="D84" s="295" t="s">
        <v>74</v>
      </c>
      <c r="E84" s="553"/>
      <c r="F84" s="553"/>
    </row>
    <row r="85" spans="1:6" ht="15.75" hidden="1" customHeight="1" thickBot="1">
      <c r="A85" s="550"/>
      <c r="B85" s="551"/>
      <c r="C85" s="386"/>
      <c r="D85" s="386"/>
      <c r="E85" s="386"/>
      <c r="F85" s="386"/>
    </row>
    <row r="86" spans="1:6" ht="43.5" customHeight="1">
      <c r="A86" s="550"/>
      <c r="B86" s="551"/>
      <c r="C86" s="568" t="s">
        <v>75</v>
      </c>
      <c r="D86" s="568"/>
      <c r="E86" s="568"/>
      <c r="F86" s="568"/>
    </row>
    <row r="87" spans="1:6" ht="43.5" hidden="1" customHeight="1">
      <c r="A87" s="550"/>
      <c r="B87" s="551"/>
      <c r="C87" s="331"/>
      <c r="D87" s="332"/>
      <c r="E87" s="553"/>
      <c r="F87" s="553"/>
    </row>
    <row r="88" spans="1:6" ht="43.5" hidden="1" customHeight="1">
      <c r="A88" s="550"/>
      <c r="B88" s="551"/>
      <c r="C88" s="331"/>
      <c r="D88" s="332"/>
      <c r="E88" s="553"/>
      <c r="F88" s="553"/>
    </row>
    <row r="89" spans="1:6" ht="43.5" hidden="1" customHeight="1">
      <c r="A89" s="550"/>
      <c r="B89" s="551"/>
      <c r="C89" s="331"/>
      <c r="D89" s="332"/>
      <c r="E89" s="553"/>
      <c r="F89" s="553"/>
    </row>
    <row r="90" spans="1:6" ht="43.5" hidden="1" customHeight="1">
      <c r="A90" s="550"/>
      <c r="B90" s="551"/>
      <c r="C90" s="331"/>
      <c r="D90" s="332"/>
      <c r="E90" s="553"/>
      <c r="F90" s="553"/>
    </row>
    <row r="91" spans="1:6" ht="43.5" hidden="1" customHeight="1">
      <c r="A91" s="550"/>
      <c r="B91" s="551"/>
      <c r="C91" s="331"/>
      <c r="D91" s="332"/>
      <c r="E91" s="553"/>
      <c r="F91" s="553"/>
    </row>
    <row r="92" spans="1:6" ht="43.5" hidden="1" customHeight="1">
      <c r="A92" s="550"/>
      <c r="B92" s="551"/>
      <c r="C92" s="331"/>
      <c r="D92" s="332"/>
      <c r="E92" s="553"/>
      <c r="F92" s="553"/>
    </row>
    <row r="93" spans="1:6" ht="43.5" hidden="1" customHeight="1">
      <c r="A93" s="550"/>
      <c r="B93" s="551"/>
      <c r="C93" s="331"/>
      <c r="D93" s="332"/>
      <c r="E93" s="553"/>
      <c r="F93" s="553"/>
    </row>
    <row r="94" spans="1:6" s="6" customFormat="1" ht="29.25" hidden="1" customHeight="1">
      <c r="A94" s="550"/>
      <c r="B94" s="551"/>
      <c r="C94" s="331"/>
      <c r="D94" s="332"/>
      <c r="E94" s="553"/>
      <c r="F94" s="553"/>
    </row>
    <row r="95" spans="1:6" s="6" customFormat="1" ht="26.25" hidden="1" customHeight="1">
      <c r="A95" s="550"/>
      <c r="B95" s="551"/>
      <c r="C95" s="331"/>
      <c r="D95" s="332"/>
      <c r="E95" s="553"/>
      <c r="F95" s="553"/>
    </row>
    <row r="96" spans="1:6" s="6" customFormat="1" ht="32.25" hidden="1" customHeight="1">
      <c r="A96" s="550"/>
      <c r="B96" s="551"/>
      <c r="C96" s="331"/>
      <c r="D96" s="332"/>
      <c r="E96" s="553"/>
      <c r="F96" s="553"/>
    </row>
    <row r="97" spans="1:6" ht="33.75" hidden="1" customHeight="1" thickBot="1">
      <c r="A97" s="550"/>
      <c r="B97" s="551"/>
      <c r="C97" s="331"/>
      <c r="D97" s="332"/>
      <c r="E97" s="553"/>
      <c r="F97" s="553"/>
    </row>
    <row r="98" spans="1:6" ht="15" hidden="1" customHeight="1">
      <c r="A98" s="550"/>
      <c r="B98" s="551"/>
      <c r="C98" s="331">
        <f>'[17]расчет по услугам'!CE131</f>
        <v>0</v>
      </c>
      <c r="D98" s="332" t="s">
        <v>83</v>
      </c>
      <c r="E98" s="553">
        <f>'[18]расчет свод'!S100</f>
        <v>0</v>
      </c>
      <c r="F98" s="553"/>
    </row>
    <row r="99" spans="1:6" ht="27" hidden="1" customHeight="1" thickBot="1">
      <c r="A99" s="550"/>
      <c r="B99" s="551"/>
      <c r="C99" s="333"/>
      <c r="D99" s="333"/>
      <c r="E99" s="329"/>
      <c r="F99" s="334"/>
    </row>
    <row r="100" spans="1:6" ht="27" hidden="1" customHeight="1" thickBot="1">
      <c r="A100" s="550"/>
      <c r="B100" s="551"/>
      <c r="C100" s="333"/>
      <c r="D100" s="333"/>
      <c r="E100" s="329"/>
      <c r="F100" s="334"/>
    </row>
    <row r="101" spans="1:6" ht="27" hidden="1" customHeight="1" thickBot="1">
      <c r="A101" s="550"/>
      <c r="B101" s="551"/>
      <c r="C101" s="333"/>
      <c r="D101" s="333"/>
      <c r="E101" s="329"/>
      <c r="F101" s="334"/>
    </row>
    <row r="102" spans="1:6" ht="27" hidden="1" customHeight="1" thickBot="1">
      <c r="A102" s="550"/>
      <c r="B102" s="551"/>
      <c r="C102" s="333"/>
      <c r="D102" s="333"/>
      <c r="E102" s="329"/>
      <c r="F102" s="334"/>
    </row>
    <row r="103" spans="1:6" ht="15.75" hidden="1" customHeight="1" thickBot="1">
      <c r="A103" s="550"/>
      <c r="B103" s="551"/>
      <c r="C103" s="333"/>
      <c r="D103" s="333"/>
      <c r="E103" s="329"/>
      <c r="F103" s="334"/>
    </row>
    <row r="104" spans="1:6" ht="15.75" hidden="1" customHeight="1" thickBot="1">
      <c r="A104" s="550"/>
      <c r="B104" s="551"/>
      <c r="C104" s="386"/>
      <c r="D104" s="386"/>
      <c r="E104" s="386"/>
      <c r="F104" s="386"/>
    </row>
    <row r="105" spans="1:6" s="45" customFormat="1" ht="24" customHeight="1">
      <c r="A105" s="550"/>
      <c r="B105" s="551"/>
      <c r="C105" s="552" t="s">
        <v>77</v>
      </c>
      <c r="D105" s="552"/>
      <c r="E105" s="552"/>
      <c r="F105" s="552"/>
    </row>
    <row r="106" spans="1:6" ht="30" hidden="1" customHeight="1">
      <c r="A106" s="550"/>
      <c r="B106" s="551"/>
      <c r="C106" s="295"/>
      <c r="D106" s="328"/>
      <c r="E106" s="553"/>
      <c r="F106" s="553"/>
    </row>
    <row r="107" spans="1:6" ht="30" hidden="1" customHeight="1">
      <c r="A107" s="550"/>
      <c r="B107" s="551"/>
      <c r="C107" s="295"/>
      <c r="D107" s="328"/>
      <c r="E107" s="553"/>
      <c r="F107" s="553"/>
    </row>
    <row r="108" spans="1:6" ht="30" hidden="1" customHeight="1">
      <c r="A108" s="550"/>
      <c r="B108" s="551"/>
      <c r="C108" s="295"/>
      <c r="D108" s="328"/>
      <c r="E108" s="553"/>
      <c r="F108" s="553"/>
    </row>
    <row r="109" spans="1:6" ht="30" hidden="1" customHeight="1">
      <c r="A109" s="550"/>
      <c r="B109" s="551"/>
      <c r="C109" s="295"/>
      <c r="D109" s="328"/>
      <c r="E109" s="553"/>
      <c r="F109" s="553"/>
    </row>
    <row r="110" spans="1:6" ht="30" hidden="1" customHeight="1">
      <c r="A110" s="550"/>
      <c r="B110" s="551"/>
      <c r="C110" s="295"/>
      <c r="D110" s="328"/>
      <c r="E110" s="553"/>
      <c r="F110" s="553"/>
    </row>
    <row r="111" spans="1:6" ht="30" hidden="1" customHeight="1">
      <c r="A111" s="550"/>
      <c r="B111" s="551"/>
      <c r="C111" s="295"/>
      <c r="D111" s="328"/>
      <c r="E111" s="553"/>
      <c r="F111" s="553"/>
    </row>
    <row r="112" spans="1:6" ht="30" hidden="1" customHeight="1">
      <c r="A112" s="550"/>
      <c r="B112" s="551"/>
      <c r="C112" s="295"/>
      <c r="D112" s="328"/>
      <c r="E112" s="553"/>
      <c r="F112" s="553"/>
    </row>
    <row r="113" spans="1:6" ht="30" hidden="1" customHeight="1">
      <c r="A113" s="550"/>
      <c r="B113" s="551"/>
      <c r="C113" s="295"/>
      <c r="D113" s="328"/>
      <c r="E113" s="553"/>
      <c r="F113" s="553"/>
    </row>
    <row r="114" spans="1:6" ht="30" hidden="1" customHeight="1">
      <c r="A114" s="550"/>
      <c r="B114" s="551"/>
      <c r="C114" s="295"/>
      <c r="D114" s="328"/>
      <c r="E114" s="553"/>
      <c r="F114" s="553"/>
    </row>
    <row r="115" spans="1:6" ht="30" hidden="1" customHeight="1">
      <c r="A115" s="550"/>
      <c r="B115" s="551"/>
      <c r="C115" s="295"/>
      <c r="D115" s="328"/>
      <c r="E115" s="553"/>
      <c r="F115" s="553"/>
    </row>
    <row r="116" spans="1:6" ht="30" hidden="1" customHeight="1">
      <c r="A116" s="550"/>
      <c r="B116" s="551"/>
      <c r="C116" s="295"/>
      <c r="D116" s="328"/>
      <c r="E116" s="553"/>
      <c r="F116" s="553"/>
    </row>
    <row r="117" spans="1:6" ht="30" hidden="1" customHeight="1">
      <c r="A117" s="550"/>
      <c r="B117" s="551"/>
      <c r="C117" s="295"/>
      <c r="D117" s="328"/>
      <c r="E117" s="553"/>
      <c r="F117" s="553"/>
    </row>
    <row r="118" spans="1:6" ht="30" hidden="1" customHeight="1">
      <c r="A118" s="550"/>
      <c r="B118" s="551"/>
      <c r="C118" s="295"/>
      <c r="D118" s="318"/>
      <c r="E118" s="553"/>
      <c r="F118" s="553"/>
    </row>
    <row r="119" spans="1:6" ht="49.5" hidden="1" customHeight="1">
      <c r="A119" s="550"/>
      <c r="B119" s="551"/>
      <c r="C119" s="295"/>
      <c r="D119" s="318"/>
      <c r="E119" s="553"/>
      <c r="F119" s="553"/>
    </row>
    <row r="120" spans="1:6" ht="59.25" hidden="1" customHeight="1">
      <c r="A120" s="550"/>
      <c r="B120" s="551"/>
      <c r="C120" s="295"/>
      <c r="D120" s="318"/>
      <c r="E120" s="553"/>
      <c r="F120" s="553"/>
    </row>
    <row r="121" spans="1:6" ht="30" hidden="1" customHeight="1">
      <c r="A121" s="550"/>
      <c r="B121" s="551"/>
      <c r="C121" s="295"/>
      <c r="D121" s="318"/>
      <c r="E121" s="553"/>
      <c r="F121" s="553"/>
    </row>
    <row r="122" spans="1:6" ht="30" hidden="1" customHeight="1">
      <c r="A122" s="550"/>
      <c r="B122" s="551"/>
      <c r="C122" s="295"/>
      <c r="D122" s="318"/>
      <c r="E122" s="553"/>
      <c r="F122" s="553"/>
    </row>
    <row r="123" spans="1:6" ht="39" hidden="1" customHeight="1">
      <c r="A123" s="550"/>
      <c r="B123" s="551"/>
      <c r="C123" s="295"/>
      <c r="D123" s="318"/>
      <c r="E123" s="553"/>
      <c r="F123" s="553"/>
    </row>
    <row r="124" spans="1:6" ht="30" hidden="1" customHeight="1">
      <c r="A124" s="550"/>
      <c r="B124" s="551"/>
      <c r="C124" s="295"/>
      <c r="D124" s="318"/>
      <c r="E124" s="553"/>
      <c r="F124" s="553"/>
    </row>
    <row r="125" spans="1:6" s="38" customFormat="1" ht="39.75" hidden="1" customHeight="1">
      <c r="A125" s="550"/>
      <c r="B125" s="551"/>
      <c r="C125" s="295"/>
      <c r="D125" s="318"/>
      <c r="E125" s="553"/>
      <c r="F125" s="553"/>
    </row>
    <row r="126" spans="1:6" s="38" customFormat="1" ht="15" hidden="1" customHeight="1">
      <c r="A126" s="550"/>
      <c r="B126" s="551"/>
      <c r="C126" s="295" t="str">
        <f>'[17]расчет по услугам'!CQ153</f>
        <v>Проведение испытаний устройст заземления и изоляции электросетей</v>
      </c>
      <c r="D126" s="318" t="s">
        <v>85</v>
      </c>
      <c r="E126" s="553">
        <f>'[17]расчет по услугам'!S153</f>
        <v>2.1786492374727671E-3</v>
      </c>
      <c r="F126" s="553"/>
    </row>
    <row r="127" spans="1:6" s="38" customFormat="1" ht="15" hidden="1" customHeight="1">
      <c r="A127" s="550"/>
      <c r="B127" s="551"/>
      <c r="C127" s="295" t="str">
        <f>'[17]расчет по услугам'!CQ154</f>
        <v>Обслуживание системы наружного видеонаблюдения</v>
      </c>
      <c r="D127" s="318" t="s">
        <v>85</v>
      </c>
      <c r="E127" s="553">
        <f>'[17]расчет по услугам'!S154</f>
        <v>2.1786492374727671E-3</v>
      </c>
      <c r="F127" s="553"/>
    </row>
    <row r="128" spans="1:6" ht="15" hidden="1" customHeight="1">
      <c r="A128" s="550"/>
      <c r="B128" s="551"/>
      <c r="C128" s="295" t="str">
        <f>'[17]расчет по услугам'!CQ155</f>
        <v>Энергоаудит учреждений</v>
      </c>
      <c r="D128" s="318" t="s">
        <v>85</v>
      </c>
      <c r="E128" s="553">
        <f>'[17]расчет по услугам'!S155</f>
        <v>2.1786492374727671E-3</v>
      </c>
      <c r="F128" s="553"/>
    </row>
    <row r="129" spans="1:6" ht="15" hidden="1" customHeight="1">
      <c r="A129" s="550"/>
      <c r="B129" s="551"/>
      <c r="C129" s="295">
        <f>'[17]расчет по услугам'!CQ156</f>
        <v>0</v>
      </c>
      <c r="D129" s="318" t="s">
        <v>85</v>
      </c>
      <c r="E129" s="553">
        <f>'[17]расчет по услугам'!S156</f>
        <v>0</v>
      </c>
      <c r="F129" s="553"/>
    </row>
    <row r="130" spans="1:6" ht="30" hidden="1">
      <c r="A130" s="550"/>
      <c r="B130" s="551"/>
      <c r="C130" s="295" t="str">
        <f>'[17]расчет по услугам'!CQ157</f>
        <v>Организация питания воспитанников</v>
      </c>
      <c r="D130" s="318" t="s">
        <v>85</v>
      </c>
      <c r="E130" s="553">
        <f>'[17]расчет по услугам'!S157</f>
        <v>0</v>
      </c>
      <c r="F130" s="553"/>
    </row>
  </sheetData>
  <mergeCells count="115">
    <mergeCell ref="E127:F127"/>
    <mergeCell ref="E128:F128"/>
    <mergeCell ref="E129:F129"/>
    <mergeCell ref="E130:F130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C105:F105"/>
    <mergeCell ref="E106:F106"/>
    <mergeCell ref="E107:F107"/>
    <mergeCell ref="E108:F108"/>
    <mergeCell ref="E96:F96"/>
    <mergeCell ref="E97:F97"/>
    <mergeCell ref="E98:F98"/>
    <mergeCell ref="C104:F104"/>
    <mergeCell ref="E90:F90"/>
    <mergeCell ref="E91:F91"/>
    <mergeCell ref="E92:F92"/>
    <mergeCell ref="E93:F93"/>
    <mergeCell ref="E94:F94"/>
    <mergeCell ref="E95:F95"/>
    <mergeCell ref="C86:F86"/>
    <mergeCell ref="E87:F87"/>
    <mergeCell ref="E88:F88"/>
    <mergeCell ref="E89:F89"/>
    <mergeCell ref="C83:F83"/>
    <mergeCell ref="E84:F84"/>
    <mergeCell ref="C85:F85"/>
    <mergeCell ref="E78:F78"/>
    <mergeCell ref="E79:F79"/>
    <mergeCell ref="E80:F80"/>
    <mergeCell ref="E81:F81"/>
    <mergeCell ref="C82:F82"/>
    <mergeCell ref="C76:F76"/>
    <mergeCell ref="C77:F77"/>
    <mergeCell ref="E70:F70"/>
    <mergeCell ref="C71:F71"/>
    <mergeCell ref="C72:F72"/>
    <mergeCell ref="E64:F64"/>
    <mergeCell ref="E65:F65"/>
    <mergeCell ref="E66:F66"/>
    <mergeCell ref="E67:F67"/>
    <mergeCell ref="E68:F68"/>
    <mergeCell ref="E69:F69"/>
    <mergeCell ref="C61:F61"/>
    <mergeCell ref="E62:F62"/>
    <mergeCell ref="E63:F63"/>
    <mergeCell ref="E56:F56"/>
    <mergeCell ref="E57:F57"/>
    <mergeCell ref="E58:F58"/>
    <mergeCell ref="E59:F59"/>
    <mergeCell ref="C60:F60"/>
    <mergeCell ref="E54:F54"/>
    <mergeCell ref="C55:F55"/>
    <mergeCell ref="C51:F51"/>
    <mergeCell ref="C53:F53"/>
    <mergeCell ref="E49:F49"/>
    <mergeCell ref="E50:F50"/>
    <mergeCell ref="E47:F47"/>
    <mergeCell ref="E48:F48"/>
    <mergeCell ref="E45:F45"/>
    <mergeCell ref="E46:F46"/>
    <mergeCell ref="E43:F43"/>
    <mergeCell ref="E44:F44"/>
    <mergeCell ref="E41:F41"/>
    <mergeCell ref="E42:F42"/>
    <mergeCell ref="E39:F39"/>
    <mergeCell ref="E40:F40"/>
    <mergeCell ref="E37:F37"/>
    <mergeCell ref="E38:F38"/>
    <mergeCell ref="E35:F35"/>
    <mergeCell ref="E36:F36"/>
    <mergeCell ref="E34:F34"/>
    <mergeCell ref="E31:F31"/>
    <mergeCell ref="E32:F32"/>
    <mergeCell ref="E30:F30"/>
    <mergeCell ref="E26:F26"/>
    <mergeCell ref="E27:F27"/>
    <mergeCell ref="E28:F28"/>
    <mergeCell ref="E25:F25"/>
    <mergeCell ref="E33:F33"/>
    <mergeCell ref="E29:F29"/>
    <mergeCell ref="E23:F23"/>
    <mergeCell ref="C24:F24"/>
    <mergeCell ref="E22:F22"/>
    <mergeCell ref="E18:F18"/>
    <mergeCell ref="E15:F15"/>
    <mergeCell ref="E16:F16"/>
    <mergeCell ref="E17:F17"/>
    <mergeCell ref="C19:F19"/>
    <mergeCell ref="A12:A130"/>
    <mergeCell ref="B12:B130"/>
    <mergeCell ref="C12:F12"/>
    <mergeCell ref="E13:F13"/>
    <mergeCell ref="E3:F3"/>
    <mergeCell ref="B6:F6"/>
    <mergeCell ref="E10:F10"/>
    <mergeCell ref="E14:F14"/>
    <mergeCell ref="E11:F11"/>
    <mergeCell ref="C21:F21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30"/>
  <sheetViews>
    <sheetView view="pageBreakPreview" topLeftCell="A10" zoomScale="60" zoomScaleNormal="80" zoomScalePageLayoutView="85" workbookViewId="0">
      <selection activeCell="I148" sqref="I148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33.5703125" style="7" customWidth="1"/>
    <col min="4" max="4" width="21.85546875" style="7" customWidth="1"/>
    <col min="5" max="5" width="11.5703125" style="7" customWidth="1"/>
    <col min="6" max="6" width="7.85546875" style="7" customWidth="1"/>
    <col min="7" max="24" width="8.85546875" style="7" customWidth="1"/>
    <col min="25" max="16384" width="8.85546875" style="7"/>
  </cols>
  <sheetData>
    <row r="1" spans="1:6" hidden="1"/>
    <row r="2" spans="1:6" s="6" customFormat="1" ht="19.5" hidden="1" customHeight="1"/>
    <row r="3" spans="1:6" s="6" customFormat="1" ht="79.5" hidden="1" customHeight="1">
      <c r="E3" s="442" t="s">
        <v>36</v>
      </c>
      <c r="F3" s="443"/>
    </row>
    <row r="4" spans="1:6" s="6" customFormat="1" ht="19.5" hidden="1" customHeight="1"/>
    <row r="5" spans="1:6" s="6" customFormat="1" ht="19.5" hidden="1" customHeight="1"/>
    <row r="6" spans="1:6" s="6" customFormat="1" ht="47.25" hidden="1" customHeight="1">
      <c r="B6" s="444" t="s">
        <v>37</v>
      </c>
      <c r="C6" s="444"/>
      <c r="D6" s="444"/>
      <c r="E6" s="444"/>
      <c r="F6" s="444"/>
    </row>
    <row r="7" spans="1:6" s="6" customFormat="1" ht="19.5" hidden="1" customHeight="1"/>
    <row r="8" spans="1:6" s="6" customFormat="1" ht="19.5" hidden="1" customHeight="1"/>
    <row r="9" spans="1:6" s="6" customFormat="1" hidden="1"/>
    <row r="10" spans="1:6" ht="90" customHeight="1">
      <c r="A10" s="56" t="s">
        <v>38</v>
      </c>
      <c r="B10" s="56" t="s">
        <v>106</v>
      </c>
      <c r="C10" s="65" t="s">
        <v>40</v>
      </c>
      <c r="D10" s="65" t="s">
        <v>41</v>
      </c>
      <c r="E10" s="572" t="s">
        <v>44</v>
      </c>
      <c r="F10" s="572"/>
    </row>
    <row r="11" spans="1:6">
      <c r="A11" s="57">
        <v>1</v>
      </c>
      <c r="B11" s="57">
        <v>2</v>
      </c>
      <c r="C11" s="59">
        <v>3</v>
      </c>
      <c r="D11" s="59">
        <v>4</v>
      </c>
      <c r="E11" s="573">
        <v>5</v>
      </c>
      <c r="F11" s="573"/>
    </row>
    <row r="12" spans="1:6" ht="39.75" customHeight="1">
      <c r="A12" s="435" t="s">
        <v>129</v>
      </c>
      <c r="B12" s="569" t="s">
        <v>190</v>
      </c>
      <c r="C12" s="570" t="s">
        <v>90</v>
      </c>
      <c r="D12" s="570"/>
      <c r="E12" s="570"/>
      <c r="F12" s="570"/>
    </row>
    <row r="13" spans="1:6" ht="39.75" hidden="1" customHeight="1">
      <c r="A13" s="435"/>
      <c r="B13" s="569"/>
      <c r="C13" s="58" t="str">
        <f>'[19]расчет по услугам'!Y16</f>
        <v>Педагог дополнительного образования</v>
      </c>
      <c r="D13" s="59" t="s">
        <v>83</v>
      </c>
      <c r="E13" s="571"/>
      <c r="F13" s="571"/>
    </row>
    <row r="14" spans="1:6" ht="47.25" hidden="1" customHeight="1" outlineLevel="1">
      <c r="A14" s="435"/>
      <c r="B14" s="569"/>
      <c r="C14" s="58"/>
      <c r="D14" s="59"/>
      <c r="E14" s="571"/>
      <c r="F14" s="571"/>
    </row>
    <row r="15" spans="1:6" ht="48" hidden="1" customHeight="1" outlineLevel="1">
      <c r="A15" s="435"/>
      <c r="B15" s="569"/>
      <c r="C15" s="58"/>
      <c r="D15" s="59"/>
      <c r="E15" s="571"/>
      <c r="F15" s="571"/>
    </row>
    <row r="16" spans="1:6" ht="32.25" hidden="1" customHeight="1" outlineLevel="1">
      <c r="A16" s="435"/>
      <c r="B16" s="569"/>
      <c r="C16" s="58"/>
      <c r="D16" s="59"/>
      <c r="E16" s="571"/>
      <c r="F16" s="571"/>
    </row>
    <row r="17" spans="1:6" ht="41.25" hidden="1" customHeight="1" outlineLevel="1">
      <c r="A17" s="435"/>
      <c r="B17" s="569"/>
      <c r="C17" s="58"/>
      <c r="D17" s="59"/>
      <c r="E17" s="571"/>
      <c r="F17" s="571"/>
    </row>
    <row r="18" spans="1:6" ht="48" hidden="1" customHeight="1" outlineLevel="1">
      <c r="A18" s="435"/>
      <c r="B18" s="569"/>
      <c r="C18" s="58"/>
      <c r="D18" s="59"/>
      <c r="E18" s="571"/>
      <c r="F18" s="571"/>
    </row>
    <row r="19" spans="1:6" ht="15.75" hidden="1" customHeight="1" outlineLevel="1" thickBot="1">
      <c r="A19" s="435"/>
      <c r="B19" s="569"/>
      <c r="C19" s="576"/>
      <c r="D19" s="576"/>
      <c r="E19" s="576"/>
      <c r="F19" s="576"/>
    </row>
    <row r="20" spans="1:6" s="33" customFormat="1" ht="15" hidden="1" customHeight="1" outlineLevel="1">
      <c r="A20" s="435"/>
      <c r="B20" s="569"/>
      <c r="C20" s="66"/>
      <c r="D20" s="66"/>
      <c r="E20" s="66"/>
      <c r="F20" s="66"/>
    </row>
    <row r="21" spans="1:6" s="6" customFormat="1" ht="33.75" customHeight="1" outlineLevel="1">
      <c r="A21" s="435"/>
      <c r="B21" s="569"/>
      <c r="C21" s="574" t="s">
        <v>109</v>
      </c>
      <c r="D21" s="575"/>
      <c r="E21" s="575"/>
      <c r="F21" s="575"/>
    </row>
    <row r="22" spans="1:6" s="11" customFormat="1" ht="68.25" hidden="1" customHeight="1">
      <c r="A22" s="435"/>
      <c r="B22" s="569"/>
      <c r="C22" s="67" t="s">
        <v>50</v>
      </c>
      <c r="D22" s="67"/>
      <c r="E22" s="577"/>
      <c r="F22" s="577"/>
    </row>
    <row r="23" spans="1:6" ht="15" hidden="1" customHeight="1">
      <c r="A23" s="435"/>
      <c r="B23" s="569"/>
      <c r="C23" s="68">
        <v>2</v>
      </c>
      <c r="D23" s="68"/>
      <c r="E23" s="580"/>
      <c r="F23" s="580"/>
    </row>
    <row r="24" spans="1:6" ht="15" hidden="1" customHeight="1">
      <c r="A24" s="435"/>
      <c r="B24" s="569"/>
      <c r="C24" s="581"/>
      <c r="D24" s="581"/>
      <c r="E24" s="581"/>
      <c r="F24" s="581"/>
    </row>
    <row r="25" spans="1:6" ht="15" hidden="1" customHeight="1" outlineLevel="2">
      <c r="A25" s="435"/>
      <c r="B25" s="569"/>
      <c r="C25" s="58" t="str">
        <f>'[20]расчет по услугам'!N35</f>
        <v>Классные журналы</v>
      </c>
      <c r="D25" s="59" t="s">
        <v>116</v>
      </c>
      <c r="E25" s="578">
        <f>'[20]расчет по услугам'!S35</f>
        <v>0</v>
      </c>
      <c r="F25" s="579"/>
    </row>
    <row r="26" spans="1:6" ht="15" hidden="1" customHeight="1" outlineLevel="2">
      <c r="A26" s="435"/>
      <c r="B26" s="569"/>
      <c r="C26" s="58"/>
      <c r="D26" s="59"/>
      <c r="E26" s="578"/>
      <c r="F26" s="579"/>
    </row>
    <row r="27" spans="1:6" ht="15" hidden="1" customHeight="1" outlineLevel="2">
      <c r="A27" s="435"/>
      <c r="B27" s="569"/>
      <c r="C27" s="58"/>
      <c r="D27" s="59"/>
      <c r="E27" s="578"/>
      <c r="F27" s="579"/>
    </row>
    <row r="28" spans="1:6" ht="15" hidden="1" customHeight="1" outlineLevel="2">
      <c r="A28" s="435"/>
      <c r="B28" s="569"/>
      <c r="C28" s="58"/>
      <c r="D28" s="59"/>
      <c r="E28" s="578"/>
      <c r="F28" s="579"/>
    </row>
    <row r="29" spans="1:6" ht="15" hidden="1" customHeight="1" outlineLevel="2">
      <c r="A29" s="435"/>
      <c r="B29" s="569"/>
      <c r="C29" s="58"/>
      <c r="D29" s="59"/>
      <c r="E29" s="578"/>
      <c r="F29" s="579"/>
    </row>
    <row r="30" spans="1:6" ht="15" hidden="1" customHeight="1" outlineLevel="2">
      <c r="A30" s="435"/>
      <c r="B30" s="569"/>
      <c r="C30" s="58"/>
      <c r="D30" s="59"/>
      <c r="E30" s="578"/>
      <c r="F30" s="579"/>
    </row>
    <row r="31" spans="1:6" ht="32.25" hidden="1" customHeight="1" outlineLevel="2">
      <c r="A31" s="435"/>
      <c r="B31" s="569"/>
      <c r="C31" s="58"/>
      <c r="D31" s="59"/>
      <c r="E31" s="578"/>
      <c r="F31" s="579"/>
    </row>
    <row r="32" spans="1:6" ht="15" hidden="1" customHeight="1" outlineLevel="2">
      <c r="A32" s="435"/>
      <c r="B32" s="569"/>
      <c r="C32" s="58"/>
      <c r="D32" s="59"/>
      <c r="E32" s="578"/>
      <c r="F32" s="579"/>
    </row>
    <row r="33" spans="1:6" ht="15" hidden="1" customHeight="1" outlineLevel="2">
      <c r="A33" s="435"/>
      <c r="B33" s="569"/>
      <c r="C33" s="58" t="str">
        <f>'[20]расчет по услугам'!N43</f>
        <v>Пластиковая папка</v>
      </c>
      <c r="D33" s="59" t="str">
        <f>'[20]расчет по услугам'!CF43</f>
        <v>набор</v>
      </c>
      <c r="E33" s="578">
        <f>'[20]расчет по услугам'!S43</f>
        <v>0.12698412698412698</v>
      </c>
      <c r="F33" s="579"/>
    </row>
    <row r="34" spans="1:6" ht="15" hidden="1" customHeight="1" outlineLevel="2">
      <c r="A34" s="435"/>
      <c r="B34" s="569"/>
      <c r="C34" s="58" t="str">
        <f>'[20]расчет по услугам'!N44</f>
        <v>Скотч</v>
      </c>
      <c r="D34" s="59" t="str">
        <f>'[20]расчет по услугам'!CF44</f>
        <v>шт</v>
      </c>
      <c r="E34" s="578">
        <f>'[20]расчет по услугам'!S44</f>
        <v>0.12698412698412698</v>
      </c>
      <c r="F34" s="579"/>
    </row>
    <row r="35" spans="1:6" ht="18" hidden="1" customHeight="1" outlineLevel="2">
      <c r="A35" s="435"/>
      <c r="B35" s="569"/>
      <c r="C35" s="58" t="str">
        <f>'[20]расчет по услугам'!N45</f>
        <v>Ножницы</v>
      </c>
      <c r="D35" s="59" t="str">
        <f>'[20]расчет по услугам'!CF45</f>
        <v>набор</v>
      </c>
      <c r="E35" s="578">
        <f>'[20]расчет по услугам'!S45</f>
        <v>0.12698412698412698</v>
      </c>
      <c r="F35" s="579"/>
    </row>
    <row r="36" spans="1:6" ht="15" hidden="1" customHeight="1" outlineLevel="2">
      <c r="A36" s="435"/>
      <c r="B36" s="569"/>
      <c r="C36" s="58" t="str">
        <f>'[20]расчет по услугам'!N46</f>
        <v>Набор фломастеров</v>
      </c>
      <c r="D36" s="59" t="str">
        <f>'[20]расчет по услугам'!CF46</f>
        <v>набор</v>
      </c>
      <c r="E36" s="578">
        <f>'[20]расчет по услугам'!S46</f>
        <v>0.12698412698412698</v>
      </c>
      <c r="F36" s="579"/>
    </row>
    <row r="37" spans="1:6" ht="15" hidden="1" customHeight="1" outlineLevel="2">
      <c r="A37" s="435"/>
      <c r="B37" s="569"/>
      <c r="C37" s="58" t="str">
        <f>'[20]расчет по услугам'!N47</f>
        <v>Набор файлов</v>
      </c>
      <c r="D37" s="59" t="str">
        <f>'[20]расчет по услугам'!CF47</f>
        <v>набор</v>
      </c>
      <c r="E37" s="578">
        <f>'[20]расчет по услугам'!S47</f>
        <v>0.10158730158730159</v>
      </c>
      <c r="F37" s="579"/>
    </row>
    <row r="38" spans="1:6" ht="15" hidden="1" customHeight="1" outlineLevel="2">
      <c r="A38" s="435"/>
      <c r="B38" s="569"/>
      <c r="C38" s="58" t="str">
        <f>'[20]расчет по услугам'!N48</f>
        <v>Клей канцелярский</v>
      </c>
      <c r="D38" s="59" t="str">
        <f>'[20]расчет по услугам'!CF48</f>
        <v>шт</v>
      </c>
      <c r="E38" s="578">
        <f>'[20]расчет по услугам'!S48</f>
        <v>0.25396825396825395</v>
      </c>
      <c r="F38" s="579"/>
    </row>
    <row r="39" spans="1:6" ht="15" hidden="1" customHeight="1" outlineLevel="2">
      <c r="A39" s="435"/>
      <c r="B39" s="569"/>
      <c r="C39" s="58" t="str">
        <f>'[20]расчет по услугам'!N49</f>
        <v xml:space="preserve">Материалы для уроков технологии </v>
      </c>
      <c r="D39" s="59" t="str">
        <f>'[20]расчет по услугам'!CF49</f>
        <v>шт</v>
      </c>
      <c r="E39" s="578">
        <f>'[20]расчет по услугам'!S49</f>
        <v>0</v>
      </c>
      <c r="F39" s="579"/>
    </row>
    <row r="40" spans="1:6" ht="16.5" hidden="1" customHeight="1" outlineLevel="2">
      <c r="A40" s="435"/>
      <c r="B40" s="569"/>
      <c r="C40" s="58" t="str">
        <f>'[20]расчет по услугам'!N50</f>
        <v>картридж</v>
      </c>
      <c r="D40" s="59" t="str">
        <f>'[20]расчет по услугам'!CF50</f>
        <v>шт</v>
      </c>
      <c r="E40" s="578">
        <f>'[20]расчет по услугам'!S50</f>
        <v>0</v>
      </c>
      <c r="F40" s="579"/>
    </row>
    <row r="41" spans="1:6" ht="15" hidden="1" customHeight="1" outlineLevel="2">
      <c r="A41" s="435"/>
      <c r="B41" s="569"/>
      <c r="C41" s="58" t="str">
        <f>'[20]расчет по услугам'!N51</f>
        <v>тонер</v>
      </c>
      <c r="D41" s="59" t="str">
        <f>'[20]расчет по услугам'!CF51</f>
        <v>шт</v>
      </c>
      <c r="E41" s="578">
        <f>'[20]расчет по услугам'!S51</f>
        <v>0</v>
      </c>
      <c r="F41" s="579"/>
    </row>
    <row r="42" spans="1:6" ht="15" hidden="1" customHeight="1" outlineLevel="2">
      <c r="A42" s="435"/>
      <c r="B42" s="569"/>
      <c r="C42" s="58" t="str">
        <f>'[20]расчет по услугам'!N52</f>
        <v>Материалы для уроков ОБЖ</v>
      </c>
      <c r="D42" s="59" t="str">
        <f>'[20]расчет по услугам'!CF52</f>
        <v>набор</v>
      </c>
      <c r="E42" s="578">
        <f>'[20]расчет по услугам'!S52</f>
        <v>0</v>
      </c>
      <c r="F42" s="579"/>
    </row>
    <row r="43" spans="1:6" ht="15" hidden="1" customHeight="1" outlineLevel="2">
      <c r="A43" s="435"/>
      <c r="B43" s="569"/>
      <c r="C43" s="58" t="str">
        <f>'[20]расчет по услугам'!N53</f>
        <v>Учебники</v>
      </c>
      <c r="D43" s="59" t="str">
        <f>'[20]расчет по услугам'!CF53</f>
        <v>шт</v>
      </c>
      <c r="E43" s="578">
        <f>'[20]расчет по услугам'!S53</f>
        <v>0</v>
      </c>
      <c r="F43" s="579"/>
    </row>
    <row r="44" spans="1:6" ht="30" hidden="1" customHeight="1" outlineLevel="2">
      <c r="A44" s="435"/>
      <c r="B44" s="569"/>
      <c r="C44" s="58">
        <f>'[20]расчет по услугам'!N54</f>
        <v>0</v>
      </c>
      <c r="D44" s="59" t="str">
        <f>'[20]расчет по услугам'!CF54</f>
        <v>шт</v>
      </c>
      <c r="E44" s="578"/>
      <c r="F44" s="579"/>
    </row>
    <row r="45" spans="1:6" ht="15" hidden="1" customHeight="1" outlineLevel="2">
      <c r="A45" s="435"/>
      <c r="B45" s="569"/>
      <c r="C45" s="58">
        <f>'[20]расчет по услугам'!N55</f>
        <v>0</v>
      </c>
      <c r="D45" s="59" t="str">
        <f>'[20]расчет по услугам'!CF55</f>
        <v>шт</v>
      </c>
      <c r="E45" s="578">
        <f>'[20]расчет по услугам'!CJ55</f>
        <v>0</v>
      </c>
      <c r="F45" s="579"/>
    </row>
    <row r="46" spans="1:6" ht="15" hidden="1" customHeight="1" outlineLevel="2">
      <c r="A46" s="435"/>
      <c r="B46" s="569"/>
      <c r="C46" s="58">
        <f>'[20]расчет по услугам'!N56</f>
        <v>0</v>
      </c>
      <c r="D46" s="59" t="str">
        <f>'[20]расчет по услугам'!CF56</f>
        <v>шт</v>
      </c>
      <c r="E46" s="578"/>
      <c r="F46" s="579"/>
    </row>
    <row r="47" spans="1:6" ht="15" hidden="1" customHeight="1" outlineLevel="2">
      <c r="A47" s="435"/>
      <c r="B47" s="569"/>
      <c r="C47" s="58">
        <f>'[20]расчет по услугам'!N57</f>
        <v>0</v>
      </c>
      <c r="D47" s="58"/>
      <c r="E47" s="582"/>
      <c r="F47" s="582"/>
    </row>
    <row r="48" spans="1:6" ht="15" hidden="1" customHeight="1" outlineLevel="2">
      <c r="A48" s="435"/>
      <c r="B48" s="569"/>
      <c r="C48" s="58">
        <f>'[20]расчет по услугам'!N58</f>
        <v>0</v>
      </c>
      <c r="D48" s="58"/>
      <c r="E48" s="582"/>
      <c r="F48" s="582"/>
    </row>
    <row r="49" spans="1:6" ht="15" hidden="1" customHeight="1" outlineLevel="2">
      <c r="A49" s="435"/>
      <c r="B49" s="569"/>
      <c r="C49" s="58">
        <f>'[20]расчет по услугам'!N59</f>
        <v>0</v>
      </c>
      <c r="D49" s="58"/>
      <c r="E49" s="582"/>
      <c r="F49" s="582"/>
    </row>
    <row r="50" spans="1:6" ht="15.75" hidden="1" customHeight="1" outlineLevel="2" thickBot="1">
      <c r="A50" s="435"/>
      <c r="B50" s="569"/>
      <c r="C50" s="58">
        <f>'[20]расчет по услугам'!N60</f>
        <v>0</v>
      </c>
      <c r="D50" s="58"/>
      <c r="E50" s="582"/>
      <c r="F50" s="582"/>
    </row>
    <row r="51" spans="1:6" ht="15" hidden="1" customHeight="1" outlineLevel="2" thickBot="1">
      <c r="A51" s="435"/>
      <c r="B51" s="569"/>
      <c r="C51" s="584"/>
      <c r="D51" s="584"/>
      <c r="E51" s="584"/>
      <c r="F51" s="584"/>
    </row>
    <row r="52" spans="1:6" s="6" customFormat="1" ht="15.75" hidden="1" customHeight="1" outlineLevel="2" thickBot="1">
      <c r="A52" s="435"/>
      <c r="B52" s="569"/>
      <c r="C52" s="69"/>
      <c r="D52" s="69"/>
      <c r="E52" s="69"/>
      <c r="F52" s="69"/>
    </row>
    <row r="53" spans="1:6" ht="45" customHeight="1" collapsed="1">
      <c r="A53" s="435"/>
      <c r="B53" s="569"/>
      <c r="C53" s="570" t="s">
        <v>53</v>
      </c>
      <c r="D53" s="570"/>
      <c r="E53" s="570"/>
      <c r="F53" s="570"/>
    </row>
    <row r="54" spans="1:6" ht="26.25" customHeight="1" outlineLevel="2">
      <c r="A54" s="435"/>
      <c r="B54" s="569"/>
      <c r="C54" s="61" t="s">
        <v>128</v>
      </c>
      <c r="D54" s="59" t="s">
        <v>52</v>
      </c>
      <c r="E54" s="587">
        <f>'[21]расчет по направ'!$BV$55</f>
        <v>1</v>
      </c>
      <c r="F54" s="587"/>
    </row>
    <row r="55" spans="1:6" ht="15" customHeight="1">
      <c r="A55" s="435"/>
      <c r="B55" s="569"/>
      <c r="C55" s="583" t="s">
        <v>60</v>
      </c>
      <c r="D55" s="583"/>
      <c r="E55" s="583"/>
      <c r="F55" s="583"/>
    </row>
    <row r="56" spans="1:6" ht="15.75" hidden="1" customHeight="1">
      <c r="A56" s="435"/>
      <c r="B56" s="569"/>
      <c r="C56" s="60"/>
      <c r="D56" s="62"/>
      <c r="E56" s="585"/>
      <c r="F56" s="585"/>
    </row>
    <row r="57" spans="1:6" ht="15.75" hidden="1" customHeight="1">
      <c r="A57" s="435"/>
      <c r="B57" s="569"/>
      <c r="C57" s="60"/>
      <c r="D57" s="62"/>
      <c r="E57" s="585"/>
      <c r="F57" s="585"/>
    </row>
    <row r="58" spans="1:6" ht="15.75" hidden="1" customHeight="1">
      <c r="A58" s="435"/>
      <c r="B58" s="569"/>
      <c r="C58" s="60"/>
      <c r="D58" s="62"/>
      <c r="E58" s="585"/>
      <c r="F58" s="585"/>
    </row>
    <row r="59" spans="1:6" ht="16.5" hidden="1" customHeight="1" thickBot="1">
      <c r="A59" s="435"/>
      <c r="B59" s="569"/>
      <c r="C59" s="60"/>
      <c r="D59" s="62"/>
      <c r="E59" s="585"/>
      <c r="F59" s="585"/>
    </row>
    <row r="60" spans="1:6" ht="15.75" hidden="1" customHeight="1" thickBot="1">
      <c r="A60" s="435"/>
      <c r="B60" s="569"/>
      <c r="C60" s="586"/>
      <c r="D60" s="586"/>
      <c r="E60" s="586"/>
      <c r="F60" s="586"/>
    </row>
    <row r="61" spans="1:6" ht="36" customHeight="1">
      <c r="A61" s="435"/>
      <c r="B61" s="569"/>
      <c r="C61" s="570" t="s">
        <v>112</v>
      </c>
      <c r="D61" s="570"/>
      <c r="E61" s="570"/>
      <c r="F61" s="570"/>
    </row>
    <row r="62" spans="1:6" hidden="1">
      <c r="A62" s="435"/>
      <c r="B62" s="569"/>
      <c r="C62" s="58"/>
      <c r="D62" s="64"/>
      <c r="E62" s="571"/>
      <c r="F62" s="571"/>
    </row>
    <row r="63" spans="1:6" hidden="1">
      <c r="A63" s="435"/>
      <c r="B63" s="569"/>
      <c r="C63" s="58"/>
      <c r="D63" s="64"/>
      <c r="E63" s="571"/>
      <c r="F63" s="571"/>
    </row>
    <row r="64" spans="1:6" hidden="1">
      <c r="A64" s="435"/>
      <c r="B64" s="569"/>
      <c r="C64" s="58"/>
      <c r="D64" s="64"/>
      <c r="E64" s="571"/>
      <c r="F64" s="571"/>
    </row>
    <row r="65" spans="1:6" hidden="1">
      <c r="A65" s="435"/>
      <c r="B65" s="569"/>
      <c r="C65" s="58"/>
      <c r="D65" s="64"/>
      <c r="E65" s="571"/>
      <c r="F65" s="571"/>
    </row>
    <row r="66" spans="1:6" hidden="1">
      <c r="A66" s="435"/>
      <c r="B66" s="569"/>
      <c r="C66" s="58"/>
      <c r="D66" s="64"/>
      <c r="E66" s="571"/>
      <c r="F66" s="571"/>
    </row>
    <row r="67" spans="1:6" hidden="1">
      <c r="A67" s="435"/>
      <c r="B67" s="569"/>
      <c r="C67" s="58"/>
      <c r="D67" s="64"/>
      <c r="E67" s="571"/>
      <c r="F67" s="571"/>
    </row>
    <row r="68" spans="1:6" hidden="1">
      <c r="A68" s="435"/>
      <c r="B68" s="569"/>
      <c r="C68" s="58"/>
      <c r="D68" s="64"/>
      <c r="E68" s="571"/>
      <c r="F68" s="571"/>
    </row>
    <row r="69" spans="1:6" hidden="1">
      <c r="A69" s="435"/>
      <c r="B69" s="569"/>
      <c r="C69" s="58"/>
      <c r="D69" s="64"/>
      <c r="E69" s="571"/>
      <c r="F69" s="571"/>
    </row>
    <row r="70" spans="1:6" hidden="1">
      <c r="A70" s="435"/>
      <c r="B70" s="569"/>
      <c r="C70" s="58"/>
      <c r="D70" s="64"/>
      <c r="E70" s="571"/>
      <c r="F70" s="571"/>
    </row>
    <row r="71" spans="1:6" ht="15.75" hidden="1" customHeight="1" thickBot="1">
      <c r="A71" s="435"/>
      <c r="B71" s="569"/>
      <c r="C71" s="588"/>
      <c r="D71" s="588"/>
      <c r="E71" s="588"/>
      <c r="F71" s="588"/>
    </row>
    <row r="72" spans="1:6" ht="15" hidden="1" customHeight="1">
      <c r="A72" s="435"/>
      <c r="B72" s="569"/>
      <c r="C72" s="589" t="s">
        <v>68</v>
      </c>
      <c r="D72" s="589"/>
      <c r="E72" s="589"/>
      <c r="F72" s="589"/>
    </row>
    <row r="73" spans="1:6" ht="15" hidden="1" customHeight="1">
      <c r="A73" s="435"/>
      <c r="B73" s="569"/>
      <c r="C73" s="50"/>
      <c r="D73" s="50"/>
      <c r="E73" s="50"/>
      <c r="F73" s="63"/>
    </row>
    <row r="74" spans="1:6" ht="15" hidden="1" customHeight="1">
      <c r="A74" s="435"/>
      <c r="B74" s="569"/>
      <c r="C74" s="50"/>
      <c r="D74" s="50"/>
      <c r="E74" s="50"/>
      <c r="F74" s="63"/>
    </row>
    <row r="75" spans="1:6" ht="15" hidden="1" customHeight="1">
      <c r="A75" s="435"/>
      <c r="B75" s="569"/>
      <c r="C75" s="50"/>
      <c r="D75" s="50"/>
      <c r="E75" s="50"/>
      <c r="F75" s="63"/>
    </row>
    <row r="76" spans="1:6" ht="15" hidden="1" customHeight="1">
      <c r="A76" s="435"/>
      <c r="B76" s="569"/>
      <c r="C76" s="588"/>
      <c r="D76" s="588"/>
      <c r="E76" s="588"/>
      <c r="F76" s="588"/>
    </row>
    <row r="77" spans="1:6" s="45" customFormat="1" ht="26.25" customHeight="1">
      <c r="A77" s="435"/>
      <c r="B77" s="569"/>
      <c r="C77" s="570" t="s">
        <v>69</v>
      </c>
      <c r="D77" s="570"/>
      <c r="E77" s="570"/>
      <c r="F77" s="570"/>
    </row>
    <row r="78" spans="1:6" ht="30.75" hidden="1" customHeight="1">
      <c r="A78" s="435"/>
      <c r="B78" s="569"/>
      <c r="C78" s="58" t="s">
        <v>70</v>
      </c>
      <c r="D78" s="64" t="s">
        <v>85</v>
      </c>
      <c r="E78" s="571"/>
      <c r="F78" s="571"/>
    </row>
    <row r="79" spans="1:6" ht="39" hidden="1" customHeight="1">
      <c r="A79" s="435"/>
      <c r="B79" s="569"/>
      <c r="C79" s="58"/>
      <c r="D79" s="64"/>
      <c r="E79" s="571"/>
      <c r="F79" s="571"/>
    </row>
    <row r="80" spans="1:6" ht="15" hidden="1" customHeight="1">
      <c r="A80" s="435"/>
      <c r="B80" s="569"/>
      <c r="C80" s="58"/>
      <c r="D80" s="64" t="s">
        <v>85</v>
      </c>
      <c r="E80" s="571">
        <f>'[22]расчет свод'!S88</f>
        <v>5.1546391752577319E-3</v>
      </c>
      <c r="F80" s="571"/>
    </row>
    <row r="81" spans="1:6" ht="45" hidden="1" customHeight="1">
      <c r="A81" s="435"/>
      <c r="B81" s="569"/>
      <c r="C81" s="58" t="s">
        <v>71</v>
      </c>
      <c r="D81" s="64" t="s">
        <v>85</v>
      </c>
      <c r="E81" s="571"/>
      <c r="F81" s="571"/>
    </row>
    <row r="82" spans="1:6" ht="15.75" hidden="1" customHeight="1" thickBot="1">
      <c r="A82" s="435"/>
      <c r="B82" s="569"/>
      <c r="C82" s="588"/>
      <c r="D82" s="588"/>
      <c r="E82" s="588"/>
      <c r="F82" s="588"/>
    </row>
    <row r="83" spans="1:6" s="45" customFormat="1" ht="24" customHeight="1">
      <c r="A83" s="435"/>
      <c r="B83" s="569"/>
      <c r="C83" s="570" t="s">
        <v>72</v>
      </c>
      <c r="D83" s="570"/>
      <c r="E83" s="570"/>
      <c r="F83" s="570"/>
    </row>
    <row r="84" spans="1:6" ht="39" hidden="1" customHeight="1">
      <c r="A84" s="435"/>
      <c r="B84" s="569"/>
      <c r="C84" s="58" t="s">
        <v>73</v>
      </c>
      <c r="D84" s="58" t="s">
        <v>74</v>
      </c>
      <c r="E84" s="571"/>
      <c r="F84" s="571"/>
    </row>
    <row r="85" spans="1:6" ht="15.75" hidden="1" customHeight="1" thickBot="1">
      <c r="A85" s="435"/>
      <c r="B85" s="569"/>
      <c r="C85" s="590"/>
      <c r="D85" s="590"/>
      <c r="E85" s="590"/>
      <c r="F85" s="590"/>
    </row>
    <row r="86" spans="1:6" ht="43.5" customHeight="1">
      <c r="A86" s="435"/>
      <c r="B86" s="569"/>
      <c r="C86" s="591" t="s">
        <v>75</v>
      </c>
      <c r="D86" s="591"/>
      <c r="E86" s="591"/>
      <c r="F86" s="591"/>
    </row>
    <row r="87" spans="1:6" ht="43.5" hidden="1" customHeight="1">
      <c r="A87" s="435"/>
      <c r="B87" s="569"/>
      <c r="C87" s="55"/>
      <c r="D87" s="49"/>
      <c r="E87" s="571"/>
      <c r="F87" s="571"/>
    </row>
    <row r="88" spans="1:6" ht="43.5" hidden="1" customHeight="1">
      <c r="A88" s="435"/>
      <c r="B88" s="569"/>
      <c r="C88" s="55"/>
      <c r="D88" s="49"/>
      <c r="E88" s="571"/>
      <c r="F88" s="571"/>
    </row>
    <row r="89" spans="1:6" ht="43.5" hidden="1" customHeight="1">
      <c r="A89" s="435"/>
      <c r="B89" s="569"/>
      <c r="C89" s="55"/>
      <c r="D89" s="49"/>
      <c r="E89" s="571"/>
      <c r="F89" s="571"/>
    </row>
    <row r="90" spans="1:6" ht="43.5" hidden="1" customHeight="1">
      <c r="A90" s="435"/>
      <c r="B90" s="569"/>
      <c r="C90" s="55"/>
      <c r="D90" s="49"/>
      <c r="E90" s="571"/>
      <c r="F90" s="571"/>
    </row>
    <row r="91" spans="1:6" ht="43.5" hidden="1" customHeight="1">
      <c r="A91" s="435"/>
      <c r="B91" s="569"/>
      <c r="C91" s="55"/>
      <c r="D91" s="49"/>
      <c r="E91" s="571"/>
      <c r="F91" s="571"/>
    </row>
    <row r="92" spans="1:6" ht="43.5" hidden="1" customHeight="1">
      <c r="A92" s="435"/>
      <c r="B92" s="569"/>
      <c r="C92" s="55"/>
      <c r="D92" s="49"/>
      <c r="E92" s="571"/>
      <c r="F92" s="571"/>
    </row>
    <row r="93" spans="1:6" ht="43.5" hidden="1" customHeight="1">
      <c r="A93" s="435"/>
      <c r="B93" s="569"/>
      <c r="C93" s="55"/>
      <c r="D93" s="49"/>
      <c r="E93" s="571"/>
      <c r="F93" s="571"/>
    </row>
    <row r="94" spans="1:6" s="6" customFormat="1" ht="29.25" hidden="1" customHeight="1">
      <c r="A94" s="435"/>
      <c r="B94" s="569"/>
      <c r="C94" s="55"/>
      <c r="D94" s="49"/>
      <c r="E94" s="571"/>
      <c r="F94" s="571"/>
    </row>
    <row r="95" spans="1:6" s="6" customFormat="1" ht="26.25" hidden="1" customHeight="1">
      <c r="A95" s="435"/>
      <c r="B95" s="569"/>
      <c r="C95" s="55"/>
      <c r="D95" s="49"/>
      <c r="E95" s="571"/>
      <c r="F95" s="571"/>
    </row>
    <row r="96" spans="1:6" s="6" customFormat="1" ht="32.25" hidden="1" customHeight="1">
      <c r="A96" s="435"/>
      <c r="B96" s="569"/>
      <c r="C96" s="55"/>
      <c r="D96" s="49"/>
      <c r="E96" s="571"/>
      <c r="F96" s="571"/>
    </row>
    <row r="97" spans="1:6" ht="33.75" hidden="1" customHeight="1" thickBot="1">
      <c r="A97" s="435"/>
      <c r="B97" s="569"/>
      <c r="C97" s="55"/>
      <c r="D97" s="49"/>
      <c r="E97" s="571"/>
      <c r="F97" s="571"/>
    </row>
    <row r="98" spans="1:6" ht="15" hidden="1" customHeight="1">
      <c r="A98" s="435"/>
      <c r="B98" s="569"/>
      <c r="C98" s="55">
        <f>'[20]расчет по услугам'!CE131</f>
        <v>0</v>
      </c>
      <c r="D98" s="49" t="s">
        <v>83</v>
      </c>
      <c r="E98" s="571">
        <f>'[22]расчет свод'!S100</f>
        <v>0</v>
      </c>
      <c r="F98" s="571"/>
    </row>
    <row r="99" spans="1:6" ht="27" hidden="1" customHeight="1" thickBot="1">
      <c r="A99" s="435"/>
      <c r="B99" s="569"/>
      <c r="C99" s="51"/>
      <c r="D99" s="51"/>
      <c r="E99" s="47"/>
      <c r="F99" s="48"/>
    </row>
    <row r="100" spans="1:6" ht="27" hidden="1" customHeight="1" thickBot="1">
      <c r="A100" s="435"/>
      <c r="B100" s="569"/>
      <c r="C100" s="51"/>
      <c r="D100" s="51"/>
      <c r="E100" s="47"/>
      <c r="F100" s="48"/>
    </row>
    <row r="101" spans="1:6" ht="27" hidden="1" customHeight="1" thickBot="1">
      <c r="A101" s="435"/>
      <c r="B101" s="569"/>
      <c r="C101" s="51"/>
      <c r="D101" s="51"/>
      <c r="E101" s="47"/>
      <c r="F101" s="48"/>
    </row>
    <row r="102" spans="1:6" ht="27" hidden="1" customHeight="1" thickBot="1">
      <c r="A102" s="435"/>
      <c r="B102" s="569"/>
      <c r="C102" s="51"/>
      <c r="D102" s="51"/>
      <c r="E102" s="47"/>
      <c r="F102" s="48"/>
    </row>
    <row r="103" spans="1:6" ht="15.75" hidden="1" customHeight="1" thickBot="1">
      <c r="A103" s="435"/>
      <c r="B103" s="569"/>
      <c r="C103" s="52"/>
      <c r="D103" s="52"/>
      <c r="E103" s="50"/>
      <c r="F103" s="53"/>
    </row>
    <row r="104" spans="1:6" ht="15.75" hidden="1" customHeight="1" thickBot="1">
      <c r="A104" s="435"/>
      <c r="B104" s="569"/>
      <c r="C104" s="588"/>
      <c r="D104" s="588"/>
      <c r="E104" s="588"/>
      <c r="F104" s="588"/>
    </row>
    <row r="105" spans="1:6" s="45" customFormat="1" ht="24" customHeight="1">
      <c r="A105" s="435"/>
      <c r="B105" s="569"/>
      <c r="C105" s="570" t="s">
        <v>77</v>
      </c>
      <c r="D105" s="570"/>
      <c r="E105" s="570"/>
      <c r="F105" s="570"/>
    </row>
    <row r="106" spans="1:6" ht="30" hidden="1" customHeight="1">
      <c r="A106" s="435"/>
      <c r="B106" s="569"/>
      <c r="C106" s="58"/>
      <c r="D106" s="64"/>
      <c r="E106" s="571"/>
      <c r="F106" s="571"/>
    </row>
    <row r="107" spans="1:6" ht="30" hidden="1" customHeight="1">
      <c r="A107" s="435"/>
      <c r="B107" s="569"/>
      <c r="C107" s="58"/>
      <c r="D107" s="64"/>
      <c r="E107" s="571"/>
      <c r="F107" s="571"/>
    </row>
    <row r="108" spans="1:6" ht="30" hidden="1" customHeight="1">
      <c r="A108" s="435"/>
      <c r="B108" s="569"/>
      <c r="C108" s="58"/>
      <c r="D108" s="64"/>
      <c r="E108" s="571"/>
      <c r="F108" s="571"/>
    </row>
    <row r="109" spans="1:6" ht="30" hidden="1" customHeight="1">
      <c r="A109" s="435"/>
      <c r="B109" s="569"/>
      <c r="C109" s="58"/>
      <c r="D109" s="64"/>
      <c r="E109" s="571"/>
      <c r="F109" s="571"/>
    </row>
    <row r="110" spans="1:6" ht="30" hidden="1" customHeight="1">
      <c r="A110" s="435"/>
      <c r="B110" s="569"/>
      <c r="C110" s="58"/>
      <c r="D110" s="64"/>
      <c r="E110" s="571"/>
      <c r="F110" s="571"/>
    </row>
    <row r="111" spans="1:6" ht="30" hidden="1" customHeight="1">
      <c r="A111" s="435"/>
      <c r="B111" s="569"/>
      <c r="C111" s="58"/>
      <c r="D111" s="64"/>
      <c r="E111" s="571"/>
      <c r="F111" s="571"/>
    </row>
    <row r="112" spans="1:6" ht="30" hidden="1" customHeight="1">
      <c r="A112" s="435"/>
      <c r="B112" s="569"/>
      <c r="C112" s="58"/>
      <c r="D112" s="64"/>
      <c r="E112" s="571"/>
      <c r="F112" s="571"/>
    </row>
    <row r="113" spans="1:6" ht="30" hidden="1" customHeight="1">
      <c r="A113" s="435"/>
      <c r="B113" s="569"/>
      <c r="C113" s="58"/>
      <c r="D113" s="64"/>
      <c r="E113" s="571"/>
      <c r="F113" s="571"/>
    </row>
    <row r="114" spans="1:6" ht="30" hidden="1" customHeight="1">
      <c r="A114" s="435"/>
      <c r="B114" s="569"/>
      <c r="C114" s="58"/>
      <c r="D114" s="64"/>
      <c r="E114" s="571"/>
      <c r="F114" s="571"/>
    </row>
    <row r="115" spans="1:6" ht="30" hidden="1" customHeight="1">
      <c r="A115" s="435"/>
      <c r="B115" s="569"/>
      <c r="C115" s="58"/>
      <c r="D115" s="64"/>
      <c r="E115" s="571"/>
      <c r="F115" s="571"/>
    </row>
    <row r="116" spans="1:6" ht="30" hidden="1" customHeight="1">
      <c r="A116" s="435"/>
      <c r="B116" s="569"/>
      <c r="C116" s="58"/>
      <c r="D116" s="64"/>
      <c r="E116" s="571"/>
      <c r="F116" s="571"/>
    </row>
    <row r="117" spans="1:6" ht="30" hidden="1" customHeight="1">
      <c r="A117" s="435"/>
      <c r="B117" s="569"/>
      <c r="C117" s="58"/>
      <c r="D117" s="64"/>
      <c r="E117" s="571"/>
      <c r="F117" s="571"/>
    </row>
    <row r="118" spans="1:6" ht="30" hidden="1" customHeight="1">
      <c r="A118" s="435"/>
      <c r="B118" s="569"/>
      <c r="C118" s="58"/>
      <c r="D118" s="59"/>
      <c r="E118" s="571"/>
      <c r="F118" s="571"/>
    </row>
    <row r="119" spans="1:6" ht="49.5" hidden="1" customHeight="1">
      <c r="A119" s="435"/>
      <c r="B119" s="569"/>
      <c r="C119" s="58"/>
      <c r="D119" s="59"/>
      <c r="E119" s="571"/>
      <c r="F119" s="571"/>
    </row>
    <row r="120" spans="1:6" ht="59.25" hidden="1" customHeight="1">
      <c r="A120" s="435"/>
      <c r="B120" s="569"/>
      <c r="C120" s="58"/>
      <c r="D120" s="59"/>
      <c r="E120" s="571"/>
      <c r="F120" s="571"/>
    </row>
    <row r="121" spans="1:6" ht="30" hidden="1" customHeight="1">
      <c r="A121" s="435"/>
      <c r="B121" s="569"/>
      <c r="C121" s="58"/>
      <c r="D121" s="59"/>
      <c r="E121" s="571"/>
      <c r="F121" s="571"/>
    </row>
    <row r="122" spans="1:6" ht="30" hidden="1" customHeight="1">
      <c r="A122" s="435"/>
      <c r="B122" s="569"/>
      <c r="C122" s="58"/>
      <c r="D122" s="59"/>
      <c r="E122" s="571"/>
      <c r="F122" s="571"/>
    </row>
    <row r="123" spans="1:6" ht="39" hidden="1" customHeight="1">
      <c r="A123" s="435"/>
      <c r="B123" s="569"/>
      <c r="C123" s="58"/>
      <c r="D123" s="59"/>
      <c r="E123" s="571"/>
      <c r="F123" s="571"/>
    </row>
    <row r="124" spans="1:6" ht="30" hidden="1" customHeight="1">
      <c r="A124" s="435"/>
      <c r="B124" s="569"/>
      <c r="C124" s="58"/>
      <c r="D124" s="59"/>
      <c r="E124" s="571"/>
      <c r="F124" s="571"/>
    </row>
    <row r="125" spans="1:6" s="38" customFormat="1" ht="39.75" hidden="1" customHeight="1">
      <c r="A125" s="435"/>
      <c r="B125" s="569"/>
      <c r="C125" s="58"/>
      <c r="D125" s="59"/>
      <c r="E125" s="571"/>
      <c r="F125" s="571"/>
    </row>
    <row r="126" spans="1:6" s="38" customFormat="1" ht="15" hidden="1" customHeight="1">
      <c r="A126" s="435"/>
      <c r="B126" s="569"/>
      <c r="C126" s="58" t="str">
        <f>'[20]расчет по услугам'!CQ153</f>
        <v>Проведение испытаний устройст заземления и изоляции электросетей</v>
      </c>
      <c r="D126" s="59" t="s">
        <v>85</v>
      </c>
      <c r="E126" s="571">
        <f>'[20]расчет по услугам'!S153</f>
        <v>2.1786492374727671E-3</v>
      </c>
      <c r="F126" s="571"/>
    </row>
    <row r="127" spans="1:6" s="38" customFormat="1" ht="15" hidden="1" customHeight="1">
      <c r="A127" s="435"/>
      <c r="B127" s="569"/>
      <c r="C127" s="58" t="str">
        <f>'[20]расчет по услугам'!CQ154</f>
        <v>Обслуживание системы наружного видеонаблюдения</v>
      </c>
      <c r="D127" s="59" t="s">
        <v>85</v>
      </c>
      <c r="E127" s="571">
        <f>'[20]расчет по услугам'!S154</f>
        <v>2.1786492374727671E-3</v>
      </c>
      <c r="F127" s="571"/>
    </row>
    <row r="128" spans="1:6" ht="15" hidden="1" customHeight="1">
      <c r="A128" s="435"/>
      <c r="B128" s="569"/>
      <c r="C128" s="58" t="str">
        <f>'[20]расчет по услугам'!CQ155</f>
        <v>Энергоаудит учреждений</v>
      </c>
      <c r="D128" s="59" t="s">
        <v>85</v>
      </c>
      <c r="E128" s="571">
        <f>'[20]расчет по услугам'!S155</f>
        <v>2.1786492374727671E-3</v>
      </c>
      <c r="F128" s="571"/>
    </row>
    <row r="129" spans="1:6" ht="15" hidden="1" customHeight="1">
      <c r="A129" s="435"/>
      <c r="B129" s="569"/>
      <c r="C129" s="58">
        <f>'[20]расчет по услугам'!CQ156</f>
        <v>0</v>
      </c>
      <c r="D129" s="59" t="s">
        <v>85</v>
      </c>
      <c r="E129" s="571">
        <f>'[20]расчет по услугам'!S156</f>
        <v>0</v>
      </c>
      <c r="F129" s="571"/>
    </row>
    <row r="130" spans="1:6" ht="30" hidden="1">
      <c r="A130" s="435"/>
      <c r="B130" s="569"/>
      <c r="C130" s="58" t="str">
        <f>'[20]расчет по услугам'!CQ157</f>
        <v>Организация питания воспитанников</v>
      </c>
      <c r="D130" s="59" t="s">
        <v>85</v>
      </c>
      <c r="E130" s="571">
        <f>'[20]расчет по услугам'!S157</f>
        <v>0</v>
      </c>
      <c r="F130" s="571"/>
    </row>
  </sheetData>
  <mergeCells count="115">
    <mergeCell ref="E127:F127"/>
    <mergeCell ref="E128:F128"/>
    <mergeCell ref="E129:F129"/>
    <mergeCell ref="E130:F130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C105:F105"/>
    <mergeCell ref="E106:F106"/>
    <mergeCell ref="E107:F107"/>
    <mergeCell ref="E108:F108"/>
    <mergeCell ref="E96:F96"/>
    <mergeCell ref="E97:F97"/>
    <mergeCell ref="E98:F98"/>
    <mergeCell ref="C104:F104"/>
    <mergeCell ref="E90:F90"/>
    <mergeCell ref="E91:F91"/>
    <mergeCell ref="E92:F92"/>
    <mergeCell ref="E93:F93"/>
    <mergeCell ref="E94:F94"/>
    <mergeCell ref="E95:F95"/>
    <mergeCell ref="C86:F86"/>
    <mergeCell ref="E87:F87"/>
    <mergeCell ref="E88:F88"/>
    <mergeCell ref="E89:F89"/>
    <mergeCell ref="C83:F83"/>
    <mergeCell ref="E84:F84"/>
    <mergeCell ref="C85:F85"/>
    <mergeCell ref="E78:F78"/>
    <mergeCell ref="E79:F79"/>
    <mergeCell ref="E80:F80"/>
    <mergeCell ref="E81:F81"/>
    <mergeCell ref="C82:F82"/>
    <mergeCell ref="C76:F76"/>
    <mergeCell ref="C77:F77"/>
    <mergeCell ref="E70:F70"/>
    <mergeCell ref="C71:F71"/>
    <mergeCell ref="C72:F72"/>
    <mergeCell ref="E64:F64"/>
    <mergeCell ref="E65:F65"/>
    <mergeCell ref="E66:F66"/>
    <mergeCell ref="E67:F67"/>
    <mergeCell ref="E68:F68"/>
    <mergeCell ref="E69:F69"/>
    <mergeCell ref="C61:F61"/>
    <mergeCell ref="E62:F62"/>
    <mergeCell ref="E63:F63"/>
    <mergeCell ref="E56:F56"/>
    <mergeCell ref="E57:F57"/>
    <mergeCell ref="E58:F58"/>
    <mergeCell ref="E59:F59"/>
    <mergeCell ref="C60:F60"/>
    <mergeCell ref="E54:F54"/>
    <mergeCell ref="C55:F55"/>
    <mergeCell ref="C51:F51"/>
    <mergeCell ref="C53:F53"/>
    <mergeCell ref="E49:F49"/>
    <mergeCell ref="E50:F50"/>
    <mergeCell ref="E47:F47"/>
    <mergeCell ref="E48:F48"/>
    <mergeCell ref="E45:F45"/>
    <mergeCell ref="E46:F46"/>
    <mergeCell ref="E43:F43"/>
    <mergeCell ref="E44:F44"/>
    <mergeCell ref="E41:F41"/>
    <mergeCell ref="E42:F42"/>
    <mergeCell ref="E39:F39"/>
    <mergeCell ref="E40:F40"/>
    <mergeCell ref="E37:F37"/>
    <mergeCell ref="E38:F38"/>
    <mergeCell ref="E35:F35"/>
    <mergeCell ref="E36:F36"/>
    <mergeCell ref="E34:F34"/>
    <mergeCell ref="E31:F31"/>
    <mergeCell ref="E32:F32"/>
    <mergeCell ref="E30:F30"/>
    <mergeCell ref="E26:F26"/>
    <mergeCell ref="E27:F27"/>
    <mergeCell ref="E28:F28"/>
    <mergeCell ref="E25:F25"/>
    <mergeCell ref="E33:F33"/>
    <mergeCell ref="E29:F29"/>
    <mergeCell ref="E23:F23"/>
    <mergeCell ref="C24:F24"/>
    <mergeCell ref="E22:F22"/>
    <mergeCell ref="E18:F18"/>
    <mergeCell ref="E15:F15"/>
    <mergeCell ref="E16:F16"/>
    <mergeCell ref="E17:F17"/>
    <mergeCell ref="C19:F19"/>
    <mergeCell ref="A12:A130"/>
    <mergeCell ref="B12:B130"/>
    <mergeCell ref="C12:F12"/>
    <mergeCell ref="E13:F13"/>
    <mergeCell ref="E3:F3"/>
    <mergeCell ref="B6:F6"/>
    <mergeCell ref="E10:F10"/>
    <mergeCell ref="E14:F14"/>
    <mergeCell ref="E11:F11"/>
    <mergeCell ref="C21:F21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N135"/>
  <sheetViews>
    <sheetView view="pageBreakPreview" zoomScale="70" zoomScaleNormal="80" zoomScaleSheetLayoutView="70" zoomScalePageLayoutView="85" workbookViewId="0">
      <pane ySplit="5" topLeftCell="A6" activePane="bottomLeft" state="frozen"/>
      <selection activeCell="D1" sqref="D1:H1"/>
      <selection pane="bottomLeft" activeCell="A7" sqref="A7:A135"/>
    </sheetView>
  </sheetViews>
  <sheetFormatPr defaultColWidth="8.85546875" defaultRowHeight="15.75" outlineLevelRow="2"/>
  <cols>
    <col min="1" max="1" width="33.140625" style="9" customWidth="1"/>
    <col min="2" max="2" width="30.140625" style="9" customWidth="1"/>
    <col min="3" max="3" width="39" style="21" customWidth="1"/>
    <col min="4" max="4" width="20.140625" style="22" customWidth="1"/>
    <col min="5" max="5" width="13" style="9" hidden="1" customWidth="1"/>
    <col min="6" max="6" width="14" style="9" hidden="1" customWidth="1"/>
    <col min="7" max="7" width="14.85546875" style="9" hidden="1" customWidth="1"/>
    <col min="8" max="8" width="15.42578125" style="9" customWidth="1"/>
    <col min="9" max="9" width="10.85546875" style="9" bestFit="1" customWidth="1"/>
    <col min="10" max="10" width="13.85546875" style="9" customWidth="1"/>
    <col min="11" max="11" width="13" style="9" customWidth="1"/>
    <col min="12" max="12" width="12.7109375" style="9" customWidth="1"/>
    <col min="13" max="13" width="19.7109375" style="9" customWidth="1"/>
    <col min="14" max="16384" width="8.85546875" style="9"/>
  </cols>
  <sheetData>
    <row r="1" spans="1:14" ht="0.75" customHeight="1">
      <c r="D1" s="358"/>
      <c r="E1" s="358"/>
      <c r="F1" s="358"/>
      <c r="G1" s="358"/>
      <c r="H1" s="358"/>
    </row>
    <row r="2" spans="1:14" ht="19.5" hidden="1" customHeight="1"/>
    <row r="3" spans="1:14" ht="36.75" customHeight="1">
      <c r="A3" s="359" t="s">
        <v>37</v>
      </c>
      <c r="B3" s="359"/>
      <c r="C3" s="359"/>
      <c r="D3" s="359"/>
      <c r="E3" s="359"/>
      <c r="F3" s="359"/>
      <c r="G3" s="359"/>
      <c r="H3" s="359"/>
    </row>
    <row r="5" spans="1:14" ht="90" customHeight="1">
      <c r="A5" s="103" t="s">
        <v>38</v>
      </c>
      <c r="B5" s="103" t="s">
        <v>39</v>
      </c>
      <c r="C5" s="103" t="s">
        <v>40</v>
      </c>
      <c r="D5" s="360" t="s">
        <v>41</v>
      </c>
      <c r="E5" s="361"/>
      <c r="F5" s="103" t="s">
        <v>42</v>
      </c>
      <c r="G5" s="103" t="s">
        <v>43</v>
      </c>
      <c r="H5" s="103" t="s">
        <v>44</v>
      </c>
    </row>
    <row r="6" spans="1:14">
      <c r="A6" s="104">
        <v>1</v>
      </c>
      <c r="B6" s="104">
        <v>2</v>
      </c>
      <c r="C6" s="104">
        <v>3</v>
      </c>
      <c r="D6" s="362">
        <v>4</v>
      </c>
      <c r="E6" s="363"/>
      <c r="F6" s="104">
        <v>3</v>
      </c>
      <c r="G6" s="104">
        <v>4</v>
      </c>
      <c r="H6" s="104">
        <v>5</v>
      </c>
    </row>
    <row r="7" spans="1:14" ht="32.25" customHeight="1">
      <c r="A7" s="355" t="s">
        <v>137</v>
      </c>
      <c r="B7" s="355" t="s">
        <v>167</v>
      </c>
      <c r="C7" s="364" t="s">
        <v>89</v>
      </c>
      <c r="D7" s="364"/>
      <c r="E7" s="364"/>
      <c r="F7" s="364"/>
      <c r="G7" s="364"/>
      <c r="H7" s="364"/>
    </row>
    <row r="8" spans="1:14" ht="30.75" customHeight="1">
      <c r="A8" s="356"/>
      <c r="B8" s="356"/>
      <c r="C8" s="364" t="s">
        <v>90</v>
      </c>
      <c r="D8" s="364"/>
      <c r="E8" s="364"/>
      <c r="F8" s="364"/>
      <c r="G8" s="364"/>
      <c r="H8" s="364"/>
    </row>
    <row r="9" spans="1:14" ht="18.75" customHeight="1" outlineLevel="1">
      <c r="A9" s="356"/>
      <c r="B9" s="356"/>
      <c r="C9" s="112" t="str">
        <f>[1]расчет!$B8</f>
        <v>Тренер- преподаватель</v>
      </c>
      <c r="D9" s="368" t="s">
        <v>83</v>
      </c>
      <c r="E9" s="369"/>
      <c r="F9" s="113" t="e">
        <f>D9*1776.4</f>
        <v>#VALUE!</v>
      </c>
      <c r="G9" s="113">
        <f>N17</f>
        <v>405150</v>
      </c>
      <c r="H9" s="114">
        <f>[1]расчет!G8</f>
        <v>0.14561854306920163</v>
      </c>
      <c r="I9" s="23"/>
      <c r="J9" s="24"/>
    </row>
    <row r="10" spans="1:14" ht="14.25" customHeight="1" outlineLevel="1">
      <c r="A10" s="356"/>
      <c r="B10" s="356"/>
      <c r="C10" s="112" t="str">
        <f>[1]расчет!$B9</f>
        <v>Методист</v>
      </c>
      <c r="D10" s="368" t="s">
        <v>83</v>
      </c>
      <c r="E10" s="369"/>
      <c r="F10" s="113" t="e">
        <f>D10*1776.4</f>
        <v>#VALUE!</v>
      </c>
      <c r="G10" s="113">
        <f>G9</f>
        <v>405150</v>
      </c>
      <c r="H10" s="114">
        <f>[1]расчет!G9</f>
        <v>1.5165487916924852E-2</v>
      </c>
      <c r="I10" s="23"/>
      <c r="J10" s="24"/>
    </row>
    <row r="11" spans="1:14" ht="24.75" hidden="1" customHeight="1" outlineLevel="1">
      <c r="A11" s="356"/>
      <c r="B11" s="356"/>
      <c r="C11" s="112" t="s">
        <v>91</v>
      </c>
      <c r="D11" s="368" t="s">
        <v>83</v>
      </c>
      <c r="E11" s="369"/>
      <c r="F11" s="113" t="e">
        <f>D11*1776.4</f>
        <v>#VALUE!</v>
      </c>
      <c r="G11" s="113">
        <f>G9</f>
        <v>405150</v>
      </c>
      <c r="H11" s="114">
        <f>[11]расчет!S10</f>
        <v>5.8899204244031835E-3</v>
      </c>
    </row>
    <row r="12" spans="1:14" ht="15.75" hidden="1" customHeight="1" outlineLevel="1">
      <c r="A12" s="356"/>
      <c r="B12" s="356"/>
      <c r="C12" s="112"/>
      <c r="D12" s="368"/>
      <c r="E12" s="369"/>
      <c r="F12" s="113">
        <f>D12*1776.4</f>
        <v>0</v>
      </c>
      <c r="G12" s="113">
        <f>G9</f>
        <v>405150</v>
      </c>
      <c r="H12" s="115">
        <f t="shared" ref="H12:H13" si="0">F12/G12</f>
        <v>0</v>
      </c>
    </row>
    <row r="13" spans="1:14" ht="15.75" hidden="1" customHeight="1" outlineLevel="1">
      <c r="A13" s="356"/>
      <c r="B13" s="356"/>
      <c r="C13" s="112"/>
      <c r="D13" s="368"/>
      <c r="E13" s="369"/>
      <c r="F13" s="113">
        <f>D13*1776.4</f>
        <v>0</v>
      </c>
      <c r="G13" s="113">
        <f>G9</f>
        <v>405150</v>
      </c>
      <c r="H13" s="115">
        <f t="shared" si="0"/>
        <v>0</v>
      </c>
      <c r="K13" s="9" t="s">
        <v>15</v>
      </c>
      <c r="L13" s="9" t="s">
        <v>92</v>
      </c>
    </row>
    <row r="14" spans="1:14" ht="15.75" hidden="1" customHeight="1" outlineLevel="1">
      <c r="A14" s="356"/>
      <c r="B14" s="356"/>
      <c r="C14" s="116"/>
      <c r="D14" s="117"/>
      <c r="E14" s="117"/>
      <c r="F14" s="113"/>
      <c r="G14" s="113"/>
      <c r="H14" s="115"/>
      <c r="K14" s="9">
        <v>576</v>
      </c>
      <c r="L14" s="9">
        <v>52</v>
      </c>
      <c r="M14" s="9">
        <f>L14*K14</f>
        <v>29952</v>
      </c>
      <c r="N14" s="9">
        <v>54</v>
      </c>
    </row>
    <row r="15" spans="1:14" ht="15.75" hidden="1" customHeight="1" outlineLevel="1">
      <c r="A15" s="356"/>
      <c r="B15" s="356"/>
      <c r="C15" s="112"/>
      <c r="D15" s="118"/>
      <c r="E15" s="118"/>
      <c r="F15" s="113"/>
      <c r="G15" s="113"/>
      <c r="H15" s="115" t="e">
        <f t="shared" ref="H15" si="1">F15/G15</f>
        <v>#DIV/0!</v>
      </c>
      <c r="M15" s="9" t="s">
        <v>93</v>
      </c>
      <c r="N15" s="9">
        <f>ROUND(M14/N14,0)</f>
        <v>555</v>
      </c>
    </row>
    <row r="16" spans="1:14" ht="15" hidden="1" customHeight="1" outlineLevel="1">
      <c r="A16" s="356"/>
      <c r="B16" s="356"/>
      <c r="C16" s="112"/>
      <c r="D16" s="118"/>
      <c r="E16" s="118"/>
      <c r="F16" s="113"/>
      <c r="G16" s="113"/>
      <c r="H16" s="113"/>
      <c r="N16" s="9">
        <f>N15*730</f>
        <v>405150</v>
      </c>
    </row>
    <row r="17" spans="1:14" ht="15.75" hidden="1" customHeight="1" outlineLevel="1">
      <c r="A17" s="356"/>
      <c r="B17" s="356"/>
      <c r="C17" s="119"/>
      <c r="D17" s="120"/>
      <c r="E17" s="121"/>
      <c r="F17" s="121"/>
      <c r="G17" s="121"/>
      <c r="H17" s="121"/>
      <c r="N17" s="9">
        <f>N15*730</f>
        <v>405150</v>
      </c>
    </row>
    <row r="18" spans="1:14" ht="15.75" hidden="1" customHeight="1" outlineLevel="1">
      <c r="A18" s="356"/>
      <c r="B18" s="356"/>
      <c r="C18" s="88"/>
      <c r="D18" s="25"/>
      <c r="E18" s="26"/>
      <c r="F18" s="26"/>
      <c r="G18" s="26"/>
      <c r="H18" s="26"/>
    </row>
    <row r="19" spans="1:14" ht="32.25" customHeight="1" collapsed="1">
      <c r="A19" s="356"/>
      <c r="B19" s="356"/>
      <c r="C19" s="364" t="s">
        <v>94</v>
      </c>
      <c r="D19" s="364"/>
      <c r="E19" s="364"/>
      <c r="F19" s="364"/>
      <c r="G19" s="364"/>
      <c r="H19" s="364"/>
    </row>
    <row r="20" spans="1:14" ht="15.75" customHeight="1" outlineLevel="2">
      <c r="A20" s="356"/>
      <c r="B20" s="356"/>
      <c r="C20" s="112" t="str">
        <f>[1]расчет!$B21</f>
        <v>Классные журналы</v>
      </c>
      <c r="D20" s="368" t="s">
        <v>52</v>
      </c>
      <c r="E20" s="369"/>
      <c r="F20" s="122">
        <v>54</v>
      </c>
      <c r="G20" s="113">
        <f>G9</f>
        <v>405150</v>
      </c>
      <c r="H20" s="114">
        <f>[1]расчет!$G21</f>
        <v>1.5654442672851138E-4</v>
      </c>
    </row>
    <row r="21" spans="1:14" ht="15.75" customHeight="1" outlineLevel="2">
      <c r="A21" s="356"/>
      <c r="B21" s="356"/>
      <c r="C21" s="112" t="str">
        <f>[1]расчет!$B22</f>
        <v>Бумага для офисной техники</v>
      </c>
      <c r="D21" s="368" t="s">
        <v>52</v>
      </c>
      <c r="E21" s="369"/>
      <c r="F21" s="122">
        <v>60</v>
      </c>
      <c r="G21" s="113">
        <f>G9</f>
        <v>405150</v>
      </c>
      <c r="H21" s="114">
        <f>[1]расчет!$G22</f>
        <v>1.0436295115234092E-4</v>
      </c>
    </row>
    <row r="22" spans="1:14" ht="15.75" customHeight="1" outlineLevel="2">
      <c r="A22" s="356"/>
      <c r="B22" s="356"/>
      <c r="C22" s="112" t="str">
        <f>[1]расчет!$B23</f>
        <v>Канцелярский набор</v>
      </c>
      <c r="D22" s="368" t="s">
        <v>52</v>
      </c>
      <c r="E22" s="369"/>
      <c r="F22" s="122">
        <v>4</v>
      </c>
      <c r="G22" s="113">
        <f>G9</f>
        <v>405150</v>
      </c>
      <c r="H22" s="114">
        <f>[1]расчет!$G23</f>
        <v>2.8989708653428032E-5</v>
      </c>
    </row>
    <row r="23" spans="1:14" ht="15.75" customHeight="1" outlineLevel="2">
      <c r="A23" s="356"/>
      <c r="B23" s="356"/>
      <c r="C23" s="112" t="str">
        <f>[1]расчет!$B24</f>
        <v>Набор шариковых ручек</v>
      </c>
      <c r="D23" s="368" t="s">
        <v>52</v>
      </c>
      <c r="E23" s="369"/>
      <c r="F23" s="122">
        <v>50</v>
      </c>
      <c r="G23" s="113">
        <f>G9</f>
        <v>405150</v>
      </c>
      <c r="H23" s="114">
        <f>[1]расчет!$G24</f>
        <v>6.3777359037541677E-5</v>
      </c>
    </row>
    <row r="24" spans="1:14" ht="15.75" customHeight="1" outlineLevel="2">
      <c r="A24" s="356"/>
      <c r="B24" s="356"/>
      <c r="C24" s="112" t="str">
        <f>[1]расчет!$B25</f>
        <v>Набор гелевых ручек</v>
      </c>
      <c r="D24" s="368" t="s">
        <v>52</v>
      </c>
      <c r="E24" s="369"/>
      <c r="F24" s="122">
        <v>50</v>
      </c>
      <c r="G24" s="113">
        <f>G9</f>
        <v>405150</v>
      </c>
      <c r="H24" s="114">
        <f>[1]расчет!$G25</f>
        <v>6.3777359037541677E-5</v>
      </c>
    </row>
    <row r="25" spans="1:14" ht="15.75" customHeight="1" outlineLevel="2">
      <c r="A25" s="356"/>
      <c r="B25" s="356"/>
      <c r="C25" s="112" t="str">
        <f>[1]расчет!$B26</f>
        <v>Стержень для ручек</v>
      </c>
      <c r="D25" s="368" t="s">
        <v>52</v>
      </c>
      <c r="E25" s="369"/>
      <c r="F25" s="122">
        <v>100</v>
      </c>
      <c r="G25" s="113">
        <f>G9</f>
        <v>405150</v>
      </c>
      <c r="H25" s="114">
        <f>[1]расчет!$G26</f>
        <v>5.7979417306856065E-5</v>
      </c>
    </row>
    <row r="26" spans="1:14" ht="15.75" customHeight="1" outlineLevel="2">
      <c r="A26" s="356"/>
      <c r="B26" s="356"/>
      <c r="C26" s="112" t="str">
        <f>[1]расчет!$B27</f>
        <v>Скобы для степлера</v>
      </c>
      <c r="D26" s="368" t="s">
        <v>52</v>
      </c>
      <c r="E26" s="369"/>
      <c r="F26" s="122">
        <v>45</v>
      </c>
      <c r="G26" s="113">
        <f>G9</f>
        <v>405150</v>
      </c>
      <c r="H26" s="114">
        <f>[1]расчет!$G27</f>
        <v>4.0585592114799247E-5</v>
      </c>
    </row>
    <row r="27" spans="1:14" ht="15.75" customHeight="1" outlineLevel="2">
      <c r="A27" s="356"/>
      <c r="B27" s="356"/>
      <c r="C27" s="112" t="str">
        <f>[1]расчет!$B28</f>
        <v>Архивная папка</v>
      </c>
      <c r="D27" s="368" t="s">
        <v>52</v>
      </c>
      <c r="E27" s="369"/>
      <c r="F27" s="122">
        <v>20</v>
      </c>
      <c r="G27" s="113">
        <f>G9</f>
        <v>405150</v>
      </c>
      <c r="H27" s="114">
        <f>[1]расчет!$G28</f>
        <v>6.3777359037541677E-5</v>
      </c>
    </row>
    <row r="28" spans="1:14" ht="15.75" customHeight="1" outlineLevel="2">
      <c r="A28" s="356"/>
      <c r="B28" s="356"/>
      <c r="C28" s="112" t="str">
        <f>[1]расчет!$B29</f>
        <v>Пластиковая папка</v>
      </c>
      <c r="D28" s="368" t="s">
        <v>52</v>
      </c>
      <c r="E28" s="369"/>
      <c r="F28" s="122">
        <v>40</v>
      </c>
      <c r="G28" s="113">
        <f>G9</f>
        <v>405150</v>
      </c>
      <c r="H28" s="114">
        <f>[1]расчет!$G29</f>
        <v>4.6383533845484853E-5</v>
      </c>
    </row>
    <row r="29" spans="1:14" ht="15.75" customHeight="1" outlineLevel="2">
      <c r="A29" s="356"/>
      <c r="B29" s="356"/>
      <c r="C29" s="112" t="str">
        <f>[1]расчет!$B30</f>
        <v>Скотч</v>
      </c>
      <c r="D29" s="368" t="s">
        <v>52</v>
      </c>
      <c r="E29" s="369"/>
      <c r="F29" s="122">
        <v>60</v>
      </c>
      <c r="G29" s="113">
        <f>G9</f>
        <v>405150</v>
      </c>
      <c r="H29" s="114">
        <f>[1]расчет!$G30</f>
        <v>6.3777359037541677E-5</v>
      </c>
    </row>
    <row r="30" spans="1:14" ht="15.75" customHeight="1" outlineLevel="2">
      <c r="A30" s="356"/>
      <c r="B30" s="356"/>
      <c r="C30" s="112" t="str">
        <f>[1]расчет!$B31</f>
        <v>Ножницы</v>
      </c>
      <c r="D30" s="368" t="s">
        <v>52</v>
      </c>
      <c r="E30" s="369"/>
      <c r="F30" s="122">
        <v>30</v>
      </c>
      <c r="G30" s="113">
        <f>G9</f>
        <v>405150</v>
      </c>
      <c r="H30" s="114">
        <f>[1]расчет!$G31</f>
        <v>5.2181475576170459E-5</v>
      </c>
    </row>
    <row r="31" spans="1:14" ht="15.75" customHeight="1" outlineLevel="2">
      <c r="A31" s="356"/>
      <c r="B31" s="356"/>
      <c r="C31" s="112" t="str">
        <f>[1]расчет!$B32</f>
        <v>Канцелярские скрепки, булавки</v>
      </c>
      <c r="D31" s="368" t="s">
        <v>52</v>
      </c>
      <c r="E31" s="369"/>
      <c r="F31" s="122">
        <v>20</v>
      </c>
      <c r="G31" s="113">
        <f>G9</f>
        <v>405150</v>
      </c>
      <c r="H31" s="114">
        <f>[1]расчет!$G32</f>
        <v>4.0585592114799247E-5</v>
      </c>
    </row>
    <row r="32" spans="1:14" ht="15.75" customHeight="1" outlineLevel="2">
      <c r="A32" s="356"/>
      <c r="B32" s="356"/>
      <c r="C32" s="112" t="str">
        <f>[1]расчет!$B33</f>
        <v>Набор файлов (100шт.)</v>
      </c>
      <c r="D32" s="368" t="s">
        <v>52</v>
      </c>
      <c r="E32" s="369"/>
      <c r="F32" s="122">
        <v>30</v>
      </c>
      <c r="G32" s="113">
        <f>G9</f>
        <v>405150</v>
      </c>
      <c r="H32" s="114">
        <f>[1]расчет!$G33</f>
        <v>3.4787650384113642E-5</v>
      </c>
    </row>
    <row r="33" spans="1:8" ht="15.75" customHeight="1" outlineLevel="2">
      <c r="A33" s="356"/>
      <c r="B33" s="356"/>
      <c r="C33" s="112" t="str">
        <f>[1]расчет!$B34</f>
        <v>Клей канцелярский</v>
      </c>
      <c r="D33" s="368" t="s">
        <v>52</v>
      </c>
      <c r="E33" s="369"/>
      <c r="F33" s="122">
        <v>5</v>
      </c>
      <c r="G33" s="113">
        <f>G9</f>
        <v>405150</v>
      </c>
      <c r="H33" s="114">
        <f>[1]расчет!$G34</f>
        <v>1.7393825192056821E-5</v>
      </c>
    </row>
    <row r="34" spans="1:8" ht="15.75" customHeight="1" outlineLevel="2">
      <c r="A34" s="356"/>
      <c r="B34" s="356"/>
      <c r="C34" s="112" t="str">
        <f>[1]расчет!$B35</f>
        <v>Набор маркеров</v>
      </c>
      <c r="D34" s="368" t="s">
        <v>52</v>
      </c>
      <c r="E34" s="369"/>
      <c r="F34" s="122">
        <v>15</v>
      </c>
      <c r="G34" s="113">
        <f>G9</f>
        <v>405150</v>
      </c>
      <c r="H34" s="114">
        <f>[1]расчет!$G35</f>
        <v>4.6383533845484853E-5</v>
      </c>
    </row>
    <row r="35" spans="1:8" ht="15.75" customHeight="1" outlineLevel="2">
      <c r="A35" s="356"/>
      <c r="B35" s="356"/>
      <c r="C35" s="112" t="str">
        <f>[1]расчет!$B36</f>
        <v>картридж</v>
      </c>
      <c r="D35" s="368" t="s">
        <v>52</v>
      </c>
      <c r="E35" s="369"/>
      <c r="F35" s="123">
        <v>10</v>
      </c>
      <c r="G35" s="113">
        <f>G9</f>
        <v>405150</v>
      </c>
      <c r="H35" s="114">
        <f>[1]расчет!$G36</f>
        <v>3.4787650384113642E-5</v>
      </c>
    </row>
    <row r="36" spans="1:8" ht="15.75" customHeight="1" outlineLevel="2">
      <c r="A36" s="356"/>
      <c r="B36" s="356"/>
      <c r="C36" s="112" t="str">
        <f>[1]расчет!$B37</f>
        <v>тонер</v>
      </c>
      <c r="D36" s="368" t="s">
        <v>52</v>
      </c>
      <c r="E36" s="369"/>
      <c r="F36" s="124">
        <v>20</v>
      </c>
      <c r="G36" s="113">
        <f>G9</f>
        <v>405150</v>
      </c>
      <c r="H36" s="114">
        <f>[1]расчет!$G37</f>
        <v>9.8565009421655312E-5</v>
      </c>
    </row>
    <row r="37" spans="1:8" ht="15.75" customHeight="1" outlineLevel="2">
      <c r="A37" s="356"/>
      <c r="B37" s="356"/>
      <c r="C37" s="112" t="str">
        <f>[1]расчет!$B38</f>
        <v>Фотобумага</v>
      </c>
      <c r="D37" s="368" t="s">
        <v>52</v>
      </c>
      <c r="E37" s="369"/>
      <c r="F37" s="124">
        <v>5</v>
      </c>
      <c r="G37" s="113">
        <f>G9</f>
        <v>405150</v>
      </c>
      <c r="H37" s="114">
        <f>[1]расчет!$G38</f>
        <v>4.0585592114799247E-5</v>
      </c>
    </row>
    <row r="38" spans="1:8" ht="15.75" customHeight="1" outlineLevel="2">
      <c r="A38" s="356"/>
      <c r="B38" s="356"/>
      <c r="C38" s="112" t="str">
        <f>[1]расчет!$B39</f>
        <v>Прочие журналы регистрации</v>
      </c>
      <c r="D38" s="368" t="s">
        <v>52</v>
      </c>
      <c r="E38" s="369"/>
      <c r="F38" s="125">
        <v>100</v>
      </c>
      <c r="G38" s="113">
        <f>G9</f>
        <v>405150</v>
      </c>
      <c r="H38" s="114">
        <f>[1]расчет!$G39</f>
        <v>9.2767067690969706E-5</v>
      </c>
    </row>
    <row r="39" spans="1:8" ht="30.75" customHeight="1" outlineLevel="2">
      <c r="A39" s="356"/>
      <c r="B39" s="356"/>
      <c r="C39" s="112" t="str">
        <f>[1]расчет!$B40</f>
        <v>Расходные материалы для лыж (мазь парафин, пробки)</v>
      </c>
      <c r="D39" s="368" t="s">
        <v>52</v>
      </c>
      <c r="E39" s="369"/>
      <c r="F39" s="125">
        <v>20</v>
      </c>
      <c r="G39" s="113">
        <f>G9</f>
        <v>405150</v>
      </c>
      <c r="H39" s="114">
        <f>[1]расчет!$G40</f>
        <v>9.2767067690969706E-5</v>
      </c>
    </row>
    <row r="40" spans="1:8" ht="15.75" hidden="1" customHeight="1" outlineLevel="2">
      <c r="A40" s="356"/>
      <c r="B40" s="356"/>
      <c r="C40" s="112"/>
      <c r="D40" s="368"/>
      <c r="E40" s="369"/>
      <c r="F40" s="125"/>
      <c r="G40" s="113"/>
      <c r="H40" s="114">
        <f>[12]расчет!S41</f>
        <v>0</v>
      </c>
    </row>
    <row r="41" spans="1:8" ht="15.75" hidden="1" customHeight="1" outlineLevel="2">
      <c r="A41" s="356"/>
      <c r="B41" s="356"/>
      <c r="C41" s="112"/>
      <c r="D41" s="368"/>
      <c r="E41" s="369"/>
      <c r="F41" s="125"/>
      <c r="G41" s="113"/>
      <c r="H41" s="114">
        <f>[12]расчет!S42</f>
        <v>0</v>
      </c>
    </row>
    <row r="42" spans="1:8" ht="15.75" hidden="1" customHeight="1" outlineLevel="2">
      <c r="A42" s="356"/>
      <c r="B42" s="356"/>
      <c r="C42" s="112"/>
      <c r="D42" s="368"/>
      <c r="E42" s="369"/>
      <c r="F42" s="125"/>
      <c r="G42" s="113"/>
      <c r="H42" s="114">
        <f>[12]расчет!S43</f>
        <v>0</v>
      </c>
    </row>
    <row r="43" spans="1:8" ht="15.75" hidden="1" customHeight="1" outlineLevel="2">
      <c r="A43" s="356"/>
      <c r="B43" s="356"/>
      <c r="C43" s="112"/>
      <c r="D43" s="368"/>
      <c r="E43" s="369"/>
      <c r="F43" s="125"/>
      <c r="G43" s="113">
        <f>G9</f>
        <v>405150</v>
      </c>
      <c r="H43" s="114">
        <f>[12]расчет!S44</f>
        <v>0</v>
      </c>
    </row>
    <row r="44" spans="1:8" ht="15.75" hidden="1" customHeight="1" outlineLevel="2">
      <c r="A44" s="356"/>
      <c r="B44" s="356"/>
      <c r="C44" s="112"/>
      <c r="D44" s="368"/>
      <c r="E44" s="369"/>
      <c r="F44" s="125"/>
      <c r="G44" s="113">
        <f>G9</f>
        <v>405150</v>
      </c>
      <c r="H44" s="114">
        <f>[12]расчет!S45</f>
        <v>0</v>
      </c>
    </row>
    <row r="45" spans="1:8" ht="15.75" hidden="1" customHeight="1" outlineLevel="2">
      <c r="A45" s="356"/>
      <c r="B45" s="356"/>
      <c r="C45" s="112"/>
      <c r="D45" s="368"/>
      <c r="E45" s="369"/>
      <c r="F45" s="125"/>
      <c r="G45" s="113">
        <f>G9</f>
        <v>405150</v>
      </c>
      <c r="H45" s="114" t="str">
        <f>[12]расчет!S46</f>
        <v>Норма (шт.)</v>
      </c>
    </row>
    <row r="46" spans="1:8" ht="35.25" customHeight="1" collapsed="1">
      <c r="A46" s="356"/>
      <c r="B46" s="356"/>
      <c r="C46" s="364" t="s">
        <v>95</v>
      </c>
      <c r="D46" s="364"/>
      <c r="E46" s="364"/>
      <c r="F46" s="364"/>
      <c r="G46" s="364"/>
      <c r="H46" s="364"/>
    </row>
    <row r="47" spans="1:8" ht="15.75" customHeight="1" outlineLevel="2">
      <c r="A47" s="356"/>
      <c r="B47" s="356"/>
      <c r="C47" s="116" t="str">
        <f>[1]расчет!$B49</f>
        <v>медосмотр (пед работники)</v>
      </c>
      <c r="D47" s="366" t="s">
        <v>96</v>
      </c>
      <c r="E47" s="367"/>
      <c r="F47" s="113">
        <v>15</v>
      </c>
      <c r="G47" s="113">
        <f>G9</f>
        <v>405150</v>
      </c>
      <c r="H47" s="114">
        <f>[1]расчет!G49</f>
        <v>4.2731584287577908E-6</v>
      </c>
    </row>
    <row r="48" spans="1:8" outlineLevel="2">
      <c r="A48" s="356"/>
      <c r="B48" s="356"/>
      <c r="C48" s="116" t="str">
        <f>[1]расчет!$B50</f>
        <v>командировочные расходы педработников</v>
      </c>
      <c r="D48" s="366" t="s">
        <v>52</v>
      </c>
      <c r="E48" s="367"/>
      <c r="F48" s="113">
        <v>8</v>
      </c>
      <c r="G48" s="113">
        <f t="shared" ref="G48" si="2">G10</f>
        <v>405150</v>
      </c>
      <c r="H48" s="114">
        <f>[1]расчет!G50</f>
        <v>4.2731584287577908E-6</v>
      </c>
    </row>
    <row r="49" spans="1:8" outlineLevel="2">
      <c r="A49" s="356"/>
      <c r="B49" s="356"/>
      <c r="C49" s="116" t="str">
        <f>[1]расчет!$B51</f>
        <v>Питание участников мероприятий (соревнования)</v>
      </c>
      <c r="D49" s="366" t="s">
        <v>96</v>
      </c>
      <c r="E49" s="367"/>
      <c r="F49" s="113">
        <v>20</v>
      </c>
      <c r="G49" s="113">
        <f>G9</f>
        <v>405150</v>
      </c>
      <c r="H49" s="114">
        <f>[1]расчет!G51</f>
        <v>4.2731584287577908E-6</v>
      </c>
    </row>
    <row r="50" spans="1:8" ht="51.75" customHeight="1" outlineLevel="2">
      <c r="A50" s="356"/>
      <c r="B50" s="356"/>
      <c r="C50" s="116" t="str">
        <f>[1]расчет!$B52</f>
        <v>Участие воспитанников в различных мероприятиях за пределами района (проезд, проживание, питание)</v>
      </c>
      <c r="D50" s="366" t="s">
        <v>96</v>
      </c>
      <c r="E50" s="367"/>
      <c r="F50" s="113">
        <v>1200</v>
      </c>
      <c r="G50" s="113">
        <f>G12</f>
        <v>405150</v>
      </c>
      <c r="H50" s="114">
        <f>[1]расчет!G52</f>
        <v>4.2731584287577908E-6</v>
      </c>
    </row>
    <row r="51" spans="1:8" ht="33" customHeight="1" outlineLevel="2">
      <c r="A51" s="356"/>
      <c r="B51" s="356"/>
      <c r="C51" s="116" t="str">
        <f>[1]расчет!$B53</f>
        <v>Награждение участников мероприятий</v>
      </c>
      <c r="D51" s="366" t="s">
        <v>96</v>
      </c>
      <c r="E51" s="367"/>
      <c r="F51" s="113">
        <v>140</v>
      </c>
      <c r="G51" s="113">
        <f>G9</f>
        <v>405150</v>
      </c>
      <c r="H51" s="114">
        <f>[1]расчет!G53</f>
        <v>4.2731584287577908E-6</v>
      </c>
    </row>
    <row r="52" spans="1:8" ht="15.75" hidden="1" customHeight="1" outlineLevel="2">
      <c r="A52" s="356"/>
      <c r="B52" s="356"/>
      <c r="C52" s="116">
        <f>[1]расчет!$B54</f>
        <v>0</v>
      </c>
      <c r="D52" s="366" t="s">
        <v>96</v>
      </c>
      <c r="E52" s="367"/>
      <c r="F52" s="113">
        <v>1200</v>
      </c>
      <c r="G52" s="113">
        <f>G9</f>
        <v>405150</v>
      </c>
      <c r="H52" s="114">
        <f>[13]расчет!G54</f>
        <v>1.8746953620036746E-6</v>
      </c>
    </row>
    <row r="53" spans="1:8" ht="15.75" hidden="1" customHeight="1" outlineLevel="2">
      <c r="A53" s="356"/>
      <c r="B53" s="356"/>
      <c r="C53" s="116">
        <f>[1]расчет!$B55</f>
        <v>0</v>
      </c>
      <c r="D53" s="28"/>
      <c r="E53" s="113"/>
      <c r="F53" s="113">
        <v>0.4</v>
      </c>
      <c r="G53" s="113">
        <f>G9</f>
        <v>405150</v>
      </c>
      <c r="H53" s="114">
        <f>[13]расчет!G55</f>
        <v>1.8746953620036746E-6</v>
      </c>
    </row>
    <row r="54" spans="1:8" ht="15.75" hidden="1" customHeight="1" outlineLevel="2">
      <c r="A54" s="356"/>
      <c r="B54" s="356"/>
      <c r="C54" s="116">
        <f>[1]расчет!$B56</f>
        <v>0</v>
      </c>
      <c r="D54" s="28"/>
      <c r="E54" s="113"/>
      <c r="F54" s="113">
        <v>0.4</v>
      </c>
      <c r="G54" s="113">
        <f t="shared" ref="G54:G61" si="3">G9</f>
        <v>405150</v>
      </c>
      <c r="H54" s="114">
        <f>[13]расчет!G56</f>
        <v>1.8746953620036746E-6</v>
      </c>
    </row>
    <row r="55" spans="1:8" ht="15.75" hidden="1" customHeight="1" outlineLevel="2">
      <c r="A55" s="356"/>
      <c r="B55" s="356"/>
      <c r="C55" s="116">
        <f>[1]расчет!$B57</f>
        <v>0</v>
      </c>
      <c r="D55" s="28"/>
      <c r="E55" s="113"/>
      <c r="F55" s="113">
        <v>0.4</v>
      </c>
      <c r="G55" s="113">
        <f t="shared" si="3"/>
        <v>405150</v>
      </c>
      <c r="H55" s="114">
        <f>[13]расчет!G57</f>
        <v>1.8746953620036746E-6</v>
      </c>
    </row>
    <row r="56" spans="1:8" ht="15.75" hidden="1" customHeight="1" outlineLevel="2">
      <c r="A56" s="356"/>
      <c r="B56" s="356"/>
      <c r="C56" s="116">
        <f>[1]расчет!$B58</f>
        <v>0</v>
      </c>
      <c r="D56" s="28"/>
      <c r="E56" s="113"/>
      <c r="F56" s="113">
        <v>0.4</v>
      </c>
      <c r="G56" s="113">
        <f t="shared" si="3"/>
        <v>405150</v>
      </c>
      <c r="H56" s="114">
        <f>[13]расчет!G58</f>
        <v>1.8746953620036746E-6</v>
      </c>
    </row>
    <row r="57" spans="1:8" ht="15.75" hidden="1" customHeight="1" outlineLevel="2">
      <c r="A57" s="356"/>
      <c r="B57" s="356"/>
      <c r="C57" s="116" t="str">
        <f>[1]расчет!$B59</f>
        <v>Интернет</v>
      </c>
      <c r="D57" s="28"/>
      <c r="E57" s="113"/>
      <c r="F57" s="113">
        <v>0.4</v>
      </c>
      <c r="G57" s="113">
        <f t="shared" si="3"/>
        <v>405150</v>
      </c>
      <c r="H57" s="114">
        <f>[13]расчет!G59</f>
        <v>1.8746953620036746E-6</v>
      </c>
    </row>
    <row r="58" spans="1:8" ht="15.75" hidden="1" customHeight="1" outlineLevel="2">
      <c r="A58" s="356"/>
      <c r="B58" s="356"/>
      <c r="C58" s="116" t="str">
        <f>[1]расчет!$B60</f>
        <v>Интернет</v>
      </c>
      <c r="D58" s="118"/>
      <c r="E58" s="113"/>
      <c r="F58" s="113">
        <v>0.4</v>
      </c>
      <c r="G58" s="113">
        <f t="shared" si="3"/>
        <v>405150</v>
      </c>
      <c r="H58" s="114" t="e">
        <f>[13]расчет!G60</f>
        <v>#DIV/0!</v>
      </c>
    </row>
    <row r="59" spans="1:8" ht="15.75" hidden="1" customHeight="1" outlineLevel="2">
      <c r="A59" s="356"/>
      <c r="B59" s="356"/>
      <c r="C59" s="116" t="str">
        <f>[1]расчет!$B61</f>
        <v>Интернет</v>
      </c>
      <c r="D59" s="118"/>
      <c r="E59" s="113"/>
      <c r="F59" s="113">
        <v>0.4</v>
      </c>
      <c r="G59" s="113">
        <f t="shared" si="3"/>
        <v>0</v>
      </c>
      <c r="H59" s="114" t="e">
        <f>[13]расчет!G61</f>
        <v>#DIV/0!</v>
      </c>
    </row>
    <row r="60" spans="1:8" ht="15.75" hidden="1" customHeight="1" outlineLevel="2">
      <c r="A60" s="356"/>
      <c r="B60" s="356"/>
      <c r="C60" s="116" t="str">
        <f>[1]расчет!$B62</f>
        <v>Интернет</v>
      </c>
      <c r="D60" s="118"/>
      <c r="E60" s="113"/>
      <c r="F60" s="113">
        <v>0.4</v>
      </c>
      <c r="G60" s="113">
        <f t="shared" si="3"/>
        <v>0</v>
      </c>
      <c r="H60" s="114" t="e">
        <f>[13]расчет!G62</f>
        <v>#DIV/0!</v>
      </c>
    </row>
    <row r="61" spans="1:8" ht="15.75" hidden="1" customHeight="1" outlineLevel="2">
      <c r="A61" s="356"/>
      <c r="B61" s="356"/>
      <c r="C61" s="116">
        <f>[1]расчет!$B63</f>
        <v>0</v>
      </c>
      <c r="D61" s="118"/>
      <c r="E61" s="113"/>
      <c r="F61" s="113">
        <v>0.4</v>
      </c>
      <c r="G61" s="113">
        <f t="shared" si="3"/>
        <v>0</v>
      </c>
      <c r="H61" s="114" t="e">
        <f>[13]расчет!G63</f>
        <v>#DIV/0!</v>
      </c>
    </row>
    <row r="62" spans="1:8" ht="15.75" hidden="1" customHeight="1" outlineLevel="2">
      <c r="A62" s="356"/>
      <c r="B62" s="356"/>
      <c r="C62" s="116">
        <f>[1]расчет!$B64</f>
        <v>0</v>
      </c>
      <c r="D62" s="118"/>
      <c r="E62" s="113"/>
      <c r="F62" s="113"/>
      <c r="G62" s="113"/>
      <c r="H62" s="114" t="e">
        <f>[13]расчет!G64</f>
        <v>#REF!</v>
      </c>
    </row>
    <row r="63" spans="1:8" ht="15" hidden="1" customHeight="1" outlineLevel="2">
      <c r="A63" s="356"/>
      <c r="B63" s="356"/>
      <c r="C63" s="116">
        <f>[1]расчет!$B65</f>
        <v>0</v>
      </c>
      <c r="D63" s="120"/>
      <c r="E63" s="120"/>
      <c r="F63" s="120"/>
      <c r="G63" s="120"/>
      <c r="H63" s="114" t="e">
        <f>[13]расчет!G65</f>
        <v>#REF!</v>
      </c>
    </row>
    <row r="64" spans="1:8" ht="22.5" customHeight="1" collapsed="1">
      <c r="A64" s="356"/>
      <c r="B64" s="356"/>
      <c r="C64" s="607" t="s">
        <v>80</v>
      </c>
      <c r="D64" s="608"/>
      <c r="E64" s="608"/>
      <c r="F64" s="608"/>
      <c r="G64" s="608"/>
      <c r="H64" s="608"/>
    </row>
    <row r="65" spans="1:8" ht="15" customHeight="1">
      <c r="A65" s="356"/>
      <c r="B65" s="356"/>
      <c r="C65" s="606" t="s">
        <v>97</v>
      </c>
      <c r="D65" s="606"/>
      <c r="E65" s="606"/>
      <c r="F65" s="606"/>
      <c r="G65" s="606"/>
      <c r="H65" s="606"/>
    </row>
    <row r="66" spans="1:8" ht="15.75" customHeight="1">
      <c r="A66" s="356"/>
      <c r="B66" s="356"/>
      <c r="C66" s="112" t="str">
        <f>[1]расчет!$B69</f>
        <v>Электроэнергия 1</v>
      </c>
      <c r="D66" s="126" t="s">
        <v>61</v>
      </c>
      <c r="E66" s="127">
        <f>(227.72*1000)</f>
        <v>227720</v>
      </c>
      <c r="F66" s="113">
        <v>405150</v>
      </c>
      <c r="G66" s="128">
        <v>1</v>
      </c>
      <c r="H66" s="114">
        <f>[1]расчет!G69</f>
        <v>0.64375114841102643</v>
      </c>
    </row>
    <row r="67" spans="1:8" ht="15.75" customHeight="1">
      <c r="A67" s="356"/>
      <c r="B67" s="356"/>
      <c r="C67" s="112" t="str">
        <f>[1]расчет!$B70</f>
        <v>Теплоэнергия</v>
      </c>
      <c r="D67" s="126" t="s">
        <v>63</v>
      </c>
      <c r="E67" s="127">
        <v>941.96</v>
      </c>
      <c r="F67" s="113">
        <v>405150</v>
      </c>
      <c r="G67" s="128">
        <v>1</v>
      </c>
      <c r="H67" s="114">
        <f>[1]расчет!G70</f>
        <v>3.0009956507041952E-3</v>
      </c>
    </row>
    <row r="68" spans="1:8" ht="18.75">
      <c r="A68" s="356"/>
      <c r="B68" s="356"/>
      <c r="C68" s="112" t="str">
        <f>[1]расчет!$B71</f>
        <v>Холодное водоснабжение</v>
      </c>
      <c r="D68" s="126" t="s">
        <v>99</v>
      </c>
      <c r="E68" s="127">
        <v>11111.91</v>
      </c>
      <c r="F68" s="113">
        <v>405150</v>
      </c>
      <c r="G68" s="128">
        <v>1</v>
      </c>
      <c r="H68" s="114">
        <f>[1]расчет!G71</f>
        <v>1.6234408240070251E-2</v>
      </c>
    </row>
    <row r="69" spans="1:8" ht="18.75">
      <c r="A69" s="356"/>
      <c r="B69" s="356"/>
      <c r="C69" s="112" t="str">
        <f>[1]расчет!$B72</f>
        <v>Вывоз бытовых стоков</v>
      </c>
      <c r="D69" s="126" t="s">
        <v>99</v>
      </c>
      <c r="E69" s="127">
        <v>9932.9699999999993</v>
      </c>
      <c r="F69" s="113">
        <v>405150</v>
      </c>
      <c r="G69" s="128">
        <v>1</v>
      </c>
      <c r="H69" s="114">
        <f>[1]расчет!G72</f>
        <v>1.4956050577089896E-4</v>
      </c>
    </row>
    <row r="70" spans="1:8" ht="15.75" customHeight="1">
      <c r="A70" s="356"/>
      <c r="B70" s="356"/>
      <c r="C70" s="112" t="str">
        <f>[1]расчет!$B73</f>
        <v>Вывоз ТКО</v>
      </c>
      <c r="D70" s="126" t="s">
        <v>99</v>
      </c>
      <c r="E70" s="127">
        <v>9932.9699999999993</v>
      </c>
      <c r="F70" s="113">
        <v>405150</v>
      </c>
      <c r="G70" s="128">
        <v>1</v>
      </c>
      <c r="H70" s="114">
        <f>[1]расчет!G$79</f>
        <v>4.2731573077399699E-6</v>
      </c>
    </row>
    <row r="71" spans="1:8" ht="32.25" customHeight="1">
      <c r="A71" s="356"/>
      <c r="B71" s="356"/>
      <c r="C71" s="364" t="s">
        <v>100</v>
      </c>
      <c r="D71" s="364"/>
      <c r="E71" s="364"/>
      <c r="F71" s="364"/>
      <c r="G71" s="364"/>
      <c r="H71" s="364"/>
    </row>
    <row r="72" spans="1:8" ht="48.75" customHeight="1">
      <c r="A72" s="356"/>
      <c r="B72" s="356"/>
      <c r="C72" s="112" t="str">
        <f>[1]расчет!$B76</f>
        <v>Техническое обслуживание и регламентно-профилактический ремонт систем охранно-тревожной сигнализации</v>
      </c>
      <c r="D72" s="102" t="s">
        <v>55</v>
      </c>
      <c r="E72" s="129">
        <v>1</v>
      </c>
      <c r="F72" s="113">
        <v>405150</v>
      </c>
      <c r="G72" s="128">
        <v>1</v>
      </c>
      <c r="H72" s="114">
        <f>[1]расчет!G76</f>
        <v>4.2731573077399699E-6</v>
      </c>
    </row>
    <row r="73" spans="1:8" ht="18" customHeight="1">
      <c r="A73" s="356"/>
      <c r="B73" s="356"/>
      <c r="C73" s="112" t="str">
        <f>[1]расчет!$B77</f>
        <v>Проведение текущего ремонта</v>
      </c>
      <c r="D73" s="102" t="s">
        <v>55</v>
      </c>
      <c r="E73" s="130">
        <v>1</v>
      </c>
      <c r="F73" s="113">
        <v>405150</v>
      </c>
      <c r="G73" s="128">
        <v>1</v>
      </c>
      <c r="H73" s="114">
        <f>[1]расчет!G77</f>
        <v>4.2731573077399699E-6</v>
      </c>
    </row>
    <row r="74" spans="1:8" ht="17.25" customHeight="1">
      <c r="A74" s="356"/>
      <c r="B74" s="356"/>
      <c r="C74" s="112" t="str">
        <f>[1]расчет!$B78</f>
        <v>Обслуживание тревожной кнопки</v>
      </c>
      <c r="D74" s="102" t="s">
        <v>55</v>
      </c>
      <c r="E74" s="130"/>
      <c r="F74" s="113"/>
      <c r="G74" s="128"/>
      <c r="H74" s="114">
        <f>[1]расчет!G78</f>
        <v>4.2731573077399699E-6</v>
      </c>
    </row>
    <row r="75" spans="1:8" ht="31.5" customHeight="1">
      <c r="A75" s="356"/>
      <c r="B75" s="356"/>
      <c r="C75" s="112" t="str">
        <f>[1]расчет!$B79</f>
        <v>Уборка территории от снега, заливка катков</v>
      </c>
      <c r="D75" s="102" t="s">
        <v>55</v>
      </c>
      <c r="E75" s="130"/>
      <c r="F75" s="113"/>
      <c r="G75" s="128"/>
      <c r="H75" s="114">
        <f>[1]расчет!G79</f>
        <v>4.2731573077399699E-6</v>
      </c>
    </row>
    <row r="76" spans="1:8" ht="15.75" customHeight="1">
      <c r="A76" s="356"/>
      <c r="B76" s="356"/>
      <c r="C76" s="112" t="str">
        <f>[1]расчет!$B80</f>
        <v>Дератизация и дезинфекция</v>
      </c>
      <c r="D76" s="102" t="s">
        <v>55</v>
      </c>
      <c r="E76" s="130"/>
      <c r="F76" s="113"/>
      <c r="G76" s="128"/>
      <c r="H76" s="114">
        <f>[1]расчет!G80</f>
        <v>4.2731573077399699E-6</v>
      </c>
    </row>
    <row r="77" spans="1:8" ht="31.5">
      <c r="A77" s="356"/>
      <c r="B77" s="356"/>
      <c r="C77" s="112" t="str">
        <f>[1]расчет!$B81</f>
        <v xml:space="preserve">Аварийно-диспетчерское обслуживание </v>
      </c>
      <c r="D77" s="102" t="s">
        <v>55</v>
      </c>
      <c r="E77" s="130"/>
      <c r="F77" s="113"/>
      <c r="G77" s="128"/>
      <c r="H77" s="114">
        <f>[1]расчет!G81</f>
        <v>4.2731573077399699E-6</v>
      </c>
    </row>
    <row r="78" spans="1:8" ht="15.75" customHeight="1">
      <c r="A78" s="356"/>
      <c r="B78" s="356"/>
      <c r="C78" s="112" t="str">
        <f>[1]расчет!$B82</f>
        <v xml:space="preserve">Поверка тепловодосчетчиков </v>
      </c>
      <c r="D78" s="102" t="s">
        <v>55</v>
      </c>
      <c r="E78" s="129">
        <v>1</v>
      </c>
      <c r="F78" s="113">
        <v>405150</v>
      </c>
      <c r="G78" s="128">
        <v>1</v>
      </c>
      <c r="H78" s="114">
        <f>[1]расчет!G82</f>
        <v>4.2731573077399699E-6</v>
      </c>
    </row>
    <row r="79" spans="1:8" ht="45.75" customHeight="1">
      <c r="A79" s="356"/>
      <c r="B79" s="356"/>
      <c r="C79" s="112" t="str">
        <f>[1]расчет!$B83</f>
        <v>Годовое техобслуживание узлов учета тепловодоснабжения (ООО Теплоучет)</v>
      </c>
      <c r="D79" s="102" t="s">
        <v>55</v>
      </c>
      <c r="E79" s="129">
        <v>1</v>
      </c>
      <c r="F79" s="113">
        <v>405150</v>
      </c>
      <c r="G79" s="128">
        <v>1</v>
      </c>
      <c r="H79" s="114">
        <f>[1]расчет!G83</f>
        <v>4.2731573077399699E-6</v>
      </c>
    </row>
    <row r="80" spans="1:8" ht="15.75" customHeight="1">
      <c r="A80" s="356"/>
      <c r="B80" s="356"/>
      <c r="C80" s="112" t="str">
        <f>[1]расчет!$B84</f>
        <v>ТО Автотранспорта</v>
      </c>
      <c r="D80" s="102" t="s">
        <v>55</v>
      </c>
      <c r="E80" s="129">
        <v>1</v>
      </c>
      <c r="F80" s="113">
        <v>405150</v>
      </c>
      <c r="G80" s="128">
        <v>1</v>
      </c>
      <c r="H80" s="114">
        <f>[1]расчет!G84</f>
        <v>4.2731573077399699E-6</v>
      </c>
    </row>
    <row r="81" spans="1:8" ht="28.5" customHeight="1">
      <c r="A81" s="356"/>
      <c r="B81" s="356"/>
      <c r="C81" s="112" t="str">
        <f>[1]расчет!$B85</f>
        <v>Работы по замене гнутых поперечин на хоккейной коробке п. Тея</v>
      </c>
      <c r="D81" s="102" t="s">
        <v>55</v>
      </c>
      <c r="E81" s="129">
        <v>4</v>
      </c>
      <c r="F81" s="113">
        <v>405150</v>
      </c>
      <c r="G81" s="128">
        <v>1</v>
      </c>
      <c r="H81" s="114">
        <f>[1]расчет!G85</f>
        <v>4.2731573077399699E-6</v>
      </c>
    </row>
    <row r="82" spans="1:8" ht="33.75" customHeight="1">
      <c r="A82" s="356"/>
      <c r="B82" s="356"/>
      <c r="C82" s="112" t="str">
        <f>[1]расчет!$B86</f>
        <v>Промывка и опрессовка систем отопления</v>
      </c>
      <c r="D82" s="102" t="s">
        <v>55</v>
      </c>
      <c r="E82" s="121"/>
      <c r="F82" s="121"/>
      <c r="G82" s="121"/>
      <c r="H82" s="114">
        <f>[1]расчет!G86</f>
        <v>4.2731573077399699E-6</v>
      </c>
    </row>
    <row r="83" spans="1:8" ht="32.25" customHeight="1">
      <c r="A83" s="356"/>
      <c r="B83" s="356"/>
      <c r="C83" s="364" t="s">
        <v>101</v>
      </c>
      <c r="D83" s="364"/>
      <c r="E83" s="364"/>
      <c r="F83" s="364"/>
      <c r="G83" s="364"/>
      <c r="H83" s="364"/>
    </row>
    <row r="84" spans="1:8" ht="15.75" customHeight="1">
      <c r="A84" s="356"/>
      <c r="B84" s="356"/>
      <c r="C84" s="112"/>
      <c r="D84" s="118"/>
      <c r="E84" s="131"/>
      <c r="F84" s="113">
        <v>405150</v>
      </c>
      <c r="G84" s="128"/>
      <c r="H84" s="114"/>
    </row>
    <row r="85" spans="1:8" ht="15.75" hidden="1" customHeight="1">
      <c r="A85" s="356"/>
      <c r="B85" s="356"/>
      <c r="C85" s="112"/>
      <c r="D85" s="118"/>
      <c r="E85" s="131"/>
      <c r="F85" s="113">
        <v>405150</v>
      </c>
      <c r="G85" s="128"/>
      <c r="H85" s="132">
        <f t="shared" ref="H85:H86" si="4">E85*G85/F85</f>
        <v>0</v>
      </c>
    </row>
    <row r="86" spans="1:8" ht="15.75" hidden="1" customHeight="1">
      <c r="A86" s="356"/>
      <c r="B86" s="356"/>
      <c r="C86" s="112"/>
      <c r="D86" s="118"/>
      <c r="E86" s="131"/>
      <c r="F86" s="113">
        <v>405150</v>
      </c>
      <c r="G86" s="128"/>
      <c r="H86" s="132">
        <f t="shared" si="4"/>
        <v>0</v>
      </c>
    </row>
    <row r="87" spans="1:8" ht="15.75" hidden="1" customHeight="1">
      <c r="A87" s="356"/>
      <c r="B87" s="356"/>
      <c r="C87" s="119"/>
      <c r="D87" s="120"/>
      <c r="E87" s="121"/>
      <c r="F87" s="121"/>
      <c r="G87" s="121"/>
      <c r="H87" s="121"/>
    </row>
    <row r="88" spans="1:8" ht="15" customHeight="1">
      <c r="A88" s="356"/>
      <c r="B88" s="356"/>
      <c r="C88" s="364" t="s">
        <v>102</v>
      </c>
      <c r="D88" s="364"/>
      <c r="E88" s="364"/>
      <c r="F88" s="364"/>
      <c r="G88" s="364"/>
      <c r="H88" s="364"/>
    </row>
    <row r="89" spans="1:8" ht="15.75" customHeight="1">
      <c r="A89" s="356"/>
      <c r="B89" s="356"/>
      <c r="C89" s="112" t="str">
        <f>[1]расчет!$B94</f>
        <v>Абонентская связь</v>
      </c>
      <c r="D89" s="102" t="s">
        <v>55</v>
      </c>
      <c r="E89" s="131">
        <v>1</v>
      </c>
      <c r="F89" s="113">
        <v>405150</v>
      </c>
      <c r="G89" s="128">
        <v>1</v>
      </c>
      <c r="H89" s="114">
        <f>[1]расчет!$G94</f>
        <v>8.5468259225230232E-6</v>
      </c>
    </row>
    <row r="90" spans="1:8" ht="15.75" customHeight="1">
      <c r="A90" s="356"/>
      <c r="B90" s="356"/>
      <c r="C90" s="112" t="str">
        <f>[1]расчет!$B95</f>
        <v>Интернет</v>
      </c>
      <c r="D90" s="102" t="s">
        <v>55</v>
      </c>
      <c r="E90" s="131"/>
      <c r="F90" s="113">
        <v>405150</v>
      </c>
      <c r="G90" s="128">
        <v>1</v>
      </c>
      <c r="H90" s="114">
        <f>[1]расчет!$G95</f>
        <v>4.2904768807073486E-6</v>
      </c>
    </row>
    <row r="91" spans="1:8" ht="17.25" customHeight="1">
      <c r="A91" s="356"/>
      <c r="B91" s="356"/>
      <c r="C91" s="112" t="str">
        <f>[1]расчет!$B96</f>
        <v>Иные услуги связи</v>
      </c>
      <c r="D91" s="102" t="s">
        <v>55</v>
      </c>
      <c r="E91" s="131">
        <v>1</v>
      </c>
      <c r="F91" s="113">
        <v>405150</v>
      </c>
      <c r="G91" s="128">
        <v>1</v>
      </c>
      <c r="H91" s="114">
        <f>[1]расчет!$G96</f>
        <v>4.2904768807073486E-6</v>
      </c>
    </row>
    <row r="92" spans="1:8" ht="15.75" hidden="1" customHeight="1">
      <c r="A92" s="356"/>
      <c r="B92" s="356"/>
      <c r="C92" s="112">
        <f>[1]расчет!$B97</f>
        <v>0</v>
      </c>
      <c r="D92" s="102" t="s">
        <v>55</v>
      </c>
      <c r="E92" s="131">
        <v>1</v>
      </c>
      <c r="F92" s="113">
        <v>405150</v>
      </c>
      <c r="G92" s="128">
        <v>1</v>
      </c>
      <c r="H92" s="114">
        <f>[1]расчет!$G97</f>
        <v>0</v>
      </c>
    </row>
    <row r="93" spans="1:8" ht="15.75" customHeight="1">
      <c r="A93" s="356"/>
      <c r="B93" s="356"/>
      <c r="C93" s="119"/>
      <c r="D93" s="120"/>
      <c r="E93" s="121"/>
      <c r="F93" s="121"/>
      <c r="G93" s="121"/>
      <c r="H93" s="121"/>
    </row>
    <row r="94" spans="1:8" ht="15" customHeight="1">
      <c r="A94" s="356"/>
      <c r="B94" s="356"/>
      <c r="C94" s="364" t="s">
        <v>103</v>
      </c>
      <c r="D94" s="364"/>
      <c r="E94" s="364"/>
      <c r="F94" s="364"/>
      <c r="G94" s="364"/>
      <c r="H94" s="364"/>
    </row>
    <row r="95" spans="1:8" ht="31.5">
      <c r="A95" s="356"/>
      <c r="B95" s="356"/>
      <c r="C95" s="112" t="str">
        <f>[1]расчет!$B99</f>
        <v>Оплата грузовых перевозок по доставке грузов</v>
      </c>
      <c r="D95" s="118" t="s">
        <v>74</v>
      </c>
      <c r="E95" s="131">
        <v>8</v>
      </c>
      <c r="F95" s="113">
        <v>405150</v>
      </c>
      <c r="G95" s="128">
        <v>1</v>
      </c>
      <c r="H95" s="114">
        <f>[1]расчет!G99</f>
        <v>4.2731573077399699E-6</v>
      </c>
    </row>
    <row r="96" spans="1:8" ht="30" customHeight="1">
      <c r="A96" s="356"/>
      <c r="B96" s="356"/>
      <c r="C96" s="112" t="str">
        <f>[1]расчет!$B100</f>
        <v>Спецрейсы (спортивно-массовые мероприятия)</v>
      </c>
      <c r="D96" s="118" t="s">
        <v>74</v>
      </c>
      <c r="E96" s="131"/>
      <c r="F96" s="113"/>
      <c r="G96" s="128"/>
      <c r="H96" s="114">
        <f>[1]расчет!G100</f>
        <v>4.2731573077399699E-6</v>
      </c>
    </row>
    <row r="97" spans="1:8" ht="31.5">
      <c r="A97" s="356"/>
      <c r="B97" s="356"/>
      <c r="C97" s="112" t="str">
        <f>[1]расчет!$B101</f>
        <v>Оплата проезда работников в командировку и обратно</v>
      </c>
      <c r="D97" s="118" t="str">
        <f>[11]расчет!O101</f>
        <v>количество работников, чел.</v>
      </c>
      <c r="E97" s="130">
        <v>79</v>
      </c>
      <c r="F97" s="113">
        <v>405150</v>
      </c>
      <c r="G97" s="128">
        <v>1</v>
      </c>
      <c r="H97" s="114">
        <f>[1]расчет!G101</f>
        <v>4.2731573077399699E-6</v>
      </c>
    </row>
    <row r="98" spans="1:8" ht="38.25" customHeight="1">
      <c r="A98" s="356"/>
      <c r="B98" s="356"/>
      <c r="C98" s="365" t="s">
        <v>104</v>
      </c>
      <c r="D98" s="365"/>
      <c r="E98" s="365"/>
      <c r="F98" s="365"/>
      <c r="G98" s="365"/>
      <c r="H98" s="365"/>
    </row>
    <row r="99" spans="1:8" ht="15.75" customHeight="1">
      <c r="A99" s="356"/>
      <c r="B99" s="356"/>
      <c r="C99" s="79" t="str">
        <f>[1]расчет!$B104</f>
        <v>Директор</v>
      </c>
      <c r="D99" s="118" t="s">
        <v>76</v>
      </c>
      <c r="E99" s="133">
        <v>1</v>
      </c>
      <c r="F99" s="113">
        <v>405150</v>
      </c>
      <c r="G99" s="128">
        <v>1</v>
      </c>
      <c r="H99" s="114">
        <f>[1]расчет!G104</f>
        <v>4.2731573077399699E-6</v>
      </c>
    </row>
    <row r="100" spans="1:8">
      <c r="A100" s="356"/>
      <c r="B100" s="356"/>
      <c r="C100" s="79" t="str">
        <f>[1]расчет!$B105</f>
        <v>Зам.директора по уч восп. работе</v>
      </c>
      <c r="D100" s="118" t="s">
        <v>76</v>
      </c>
      <c r="E100" s="133">
        <v>4</v>
      </c>
      <c r="F100" s="113">
        <v>405150</v>
      </c>
      <c r="G100" s="128">
        <v>1</v>
      </c>
      <c r="H100" s="114">
        <f>[1]расчет!G105</f>
        <v>8.5463146154799399E-6</v>
      </c>
    </row>
    <row r="101" spans="1:8" ht="15.75" customHeight="1">
      <c r="A101" s="356"/>
      <c r="B101" s="356"/>
      <c r="C101" s="79" t="str">
        <f>[1]расчет!$B106</f>
        <v>Зам.директора по АХЧ</v>
      </c>
      <c r="D101" s="118" t="s">
        <v>76</v>
      </c>
      <c r="E101" s="133">
        <v>1</v>
      </c>
      <c r="F101" s="113">
        <v>405150</v>
      </c>
      <c r="G101" s="128">
        <v>1</v>
      </c>
      <c r="H101" s="114">
        <f>[1]расчет!G106</f>
        <v>8.5463146154799399E-6</v>
      </c>
    </row>
    <row r="102" spans="1:8" ht="15.75" customHeight="1">
      <c r="A102" s="356"/>
      <c r="B102" s="356"/>
      <c r="C102" s="79" t="str">
        <f>[1]расчет!$B107</f>
        <v>Делопроизводитель</v>
      </c>
      <c r="D102" s="118" t="s">
        <v>76</v>
      </c>
      <c r="E102" s="133">
        <v>1</v>
      </c>
      <c r="F102" s="113">
        <v>405150</v>
      </c>
      <c r="G102" s="128">
        <v>1</v>
      </c>
      <c r="H102" s="114">
        <f>[1]расчет!G107</f>
        <v>4.2731573077399699E-6</v>
      </c>
    </row>
    <row r="103" spans="1:8" ht="15.75" customHeight="1">
      <c r="A103" s="356"/>
      <c r="B103" s="356"/>
      <c r="C103" s="79" t="str">
        <f>[1]расчет!$B108</f>
        <v>Водитель</v>
      </c>
      <c r="D103" s="118" t="s">
        <v>76</v>
      </c>
      <c r="E103" s="133">
        <v>9</v>
      </c>
      <c r="F103" s="113">
        <v>405150</v>
      </c>
      <c r="G103" s="128">
        <v>1</v>
      </c>
      <c r="H103" s="114">
        <f>[1]расчет!G108</f>
        <v>4.2731573077399699E-6</v>
      </c>
    </row>
    <row r="104" spans="1:8">
      <c r="A104" s="356"/>
      <c r="B104" s="356"/>
      <c r="C104" s="79" t="str">
        <f>[1]расчет!$B109</f>
        <v>Рабочий по обслуживанию и ремонту зданий</v>
      </c>
      <c r="D104" s="118" t="s">
        <v>76</v>
      </c>
      <c r="E104" s="133">
        <v>1</v>
      </c>
      <c r="F104" s="113">
        <v>405150</v>
      </c>
      <c r="G104" s="128">
        <v>1</v>
      </c>
      <c r="H104" s="114">
        <f>[1]расчет!G109</f>
        <v>2.5638943846439815E-5</v>
      </c>
    </row>
    <row r="105" spans="1:8" ht="15.75" customHeight="1">
      <c r="A105" s="356"/>
      <c r="B105" s="356"/>
      <c r="C105" s="79" t="str">
        <f>[1]расчет!$B110</f>
        <v>Гардеробщик</v>
      </c>
      <c r="D105" s="118" t="s">
        <v>76</v>
      </c>
      <c r="E105" s="133">
        <v>14</v>
      </c>
      <c r="F105" s="113">
        <v>405150</v>
      </c>
      <c r="G105" s="128">
        <v>1</v>
      </c>
      <c r="H105" s="114">
        <f>[1]расчет!G110</f>
        <v>4.2731573077399699E-6</v>
      </c>
    </row>
    <row r="106" spans="1:8" ht="15.75" customHeight="1">
      <c r="A106" s="356"/>
      <c r="B106" s="356"/>
      <c r="C106" s="79" t="str">
        <f>[1]расчет!$B111</f>
        <v>Строж</v>
      </c>
      <c r="D106" s="118" t="s">
        <v>76</v>
      </c>
      <c r="E106" s="133">
        <v>9.5</v>
      </c>
      <c r="F106" s="113">
        <v>405150</v>
      </c>
      <c r="G106" s="128">
        <v>1</v>
      </c>
      <c r="H106" s="114">
        <f>[1]расчет!G111</f>
        <v>6.4097359616099547E-5</v>
      </c>
    </row>
    <row r="107" spans="1:8" ht="15.75" customHeight="1">
      <c r="A107" s="356"/>
      <c r="B107" s="356"/>
      <c r="C107" s="79" t="str">
        <f>[1]расчет!$B112</f>
        <v>Дворник</v>
      </c>
      <c r="D107" s="118" t="s">
        <v>76</v>
      </c>
      <c r="E107" s="133">
        <v>8</v>
      </c>
      <c r="F107" s="113">
        <v>405150</v>
      </c>
      <c r="G107" s="128">
        <v>1</v>
      </c>
      <c r="H107" s="114">
        <f>[1]расчет!G112</f>
        <v>2.1365786538699849E-5</v>
      </c>
    </row>
    <row r="108" spans="1:8" ht="18" customHeight="1">
      <c r="A108" s="356"/>
      <c r="B108" s="356"/>
      <c r="C108" s="79" t="str">
        <f>[1]расчет!$B113</f>
        <v>Уборщик</v>
      </c>
      <c r="D108" s="118" t="s">
        <v>76</v>
      </c>
      <c r="E108" s="298"/>
      <c r="F108" s="299"/>
      <c r="G108" s="300"/>
      <c r="H108" s="114">
        <f>[1]расчет!G113</f>
        <v>3.4185258461919759E-5</v>
      </c>
    </row>
    <row r="109" spans="1:8" ht="18" customHeight="1">
      <c r="A109" s="356"/>
      <c r="B109" s="356"/>
      <c r="C109" s="79" t="str">
        <f>[1]расчет!$B114</f>
        <v>Вахтер</v>
      </c>
      <c r="D109" s="118" t="s">
        <v>76</v>
      </c>
      <c r="E109" s="134"/>
      <c r="F109" s="135"/>
      <c r="G109" s="136"/>
      <c r="H109" s="114">
        <f>[1]расчет!G114</f>
        <v>4.2731573077399699E-6</v>
      </c>
    </row>
    <row r="110" spans="1:8" ht="18" customHeight="1">
      <c r="A110" s="356"/>
      <c r="B110" s="356"/>
      <c r="C110" s="364" t="s">
        <v>105</v>
      </c>
      <c r="D110" s="364"/>
      <c r="E110" s="364"/>
      <c r="F110" s="364"/>
      <c r="G110" s="364"/>
      <c r="H110" s="364"/>
    </row>
    <row r="111" spans="1:8" ht="15.75" customHeight="1">
      <c r="A111" s="356"/>
      <c r="B111" s="356"/>
      <c r="C111" s="137" t="str">
        <f>[1]расчет!$B117</f>
        <v>Медикаменты</v>
      </c>
      <c r="D111" s="102" t="s">
        <v>55</v>
      </c>
      <c r="E111" s="130">
        <v>1</v>
      </c>
      <c r="F111" s="113">
        <v>405150</v>
      </c>
      <c r="G111" s="128">
        <v>1</v>
      </c>
      <c r="H111" s="114">
        <f>[1]расчет!$G117</f>
        <v>4.2731573077399699E-6</v>
      </c>
    </row>
    <row r="112" spans="1:8" ht="18.75" customHeight="1">
      <c r="A112" s="356"/>
      <c r="B112" s="356"/>
      <c r="C112" s="137" t="str">
        <f>[1]расчет!$B118</f>
        <v>Демеркуризация отработанных ламп</v>
      </c>
      <c r="D112" s="102" t="s">
        <v>55</v>
      </c>
      <c r="E112" s="130">
        <v>1</v>
      </c>
      <c r="F112" s="113">
        <v>405150</v>
      </c>
      <c r="G112" s="128">
        <v>1</v>
      </c>
      <c r="H112" s="114">
        <f>[1]расчет!$G118</f>
        <v>4.2731573077399699E-6</v>
      </c>
    </row>
    <row r="113" spans="1:8" ht="15.75" customHeight="1">
      <c r="A113" s="356"/>
      <c r="B113" s="356"/>
      <c r="C113" s="137" t="str">
        <f>[1]расчет!$B119</f>
        <v>Обучение персонала</v>
      </c>
      <c r="D113" s="102" t="s">
        <v>55</v>
      </c>
      <c r="E113" s="130">
        <v>1</v>
      </c>
      <c r="F113" s="113">
        <v>405150</v>
      </c>
      <c r="G113" s="128">
        <v>1</v>
      </c>
      <c r="H113" s="114">
        <f>[1]расчет!$G119</f>
        <v>4.2731573077399699E-6</v>
      </c>
    </row>
    <row r="114" spans="1:8" ht="33" customHeight="1">
      <c r="A114" s="356"/>
      <c r="B114" s="356"/>
      <c r="C114" s="137" t="str">
        <f>[1]расчет!$B120</f>
        <v>Продление лицензии программного обеспечения</v>
      </c>
      <c r="D114" s="102" t="s">
        <v>55</v>
      </c>
      <c r="E114" s="130">
        <v>1</v>
      </c>
      <c r="F114" s="113">
        <v>405150</v>
      </c>
      <c r="G114" s="128">
        <v>1</v>
      </c>
      <c r="H114" s="114">
        <f>[1]расчет!$G120</f>
        <v>4.2731573077399699E-6</v>
      </c>
    </row>
    <row r="115" spans="1:8" ht="15.75" customHeight="1">
      <c r="A115" s="356"/>
      <c r="B115" s="356"/>
      <c r="C115" s="137" t="str">
        <f>[1]расчет!$B121</f>
        <v>Услуги центра СЭС</v>
      </c>
      <c r="D115" s="102" t="s">
        <v>55</v>
      </c>
      <c r="E115" s="130">
        <v>1</v>
      </c>
      <c r="F115" s="113">
        <v>405150</v>
      </c>
      <c r="G115" s="128">
        <v>1</v>
      </c>
      <c r="H115" s="114">
        <f>[1]расчет!$G121</f>
        <v>4.2731573077399699E-6</v>
      </c>
    </row>
    <row r="116" spans="1:8" ht="15.75" customHeight="1">
      <c r="A116" s="356"/>
      <c r="B116" s="356"/>
      <c r="C116" s="137" t="str">
        <f>[1]расчет!$B122</f>
        <v>Замена технического паспорта</v>
      </c>
      <c r="D116" s="102" t="s">
        <v>55</v>
      </c>
      <c r="E116" s="129">
        <v>1</v>
      </c>
      <c r="F116" s="113">
        <v>405150</v>
      </c>
      <c r="G116" s="128">
        <v>1</v>
      </c>
      <c r="H116" s="114">
        <f>[1]расчет!$G122</f>
        <v>4.2731573077399699E-6</v>
      </c>
    </row>
    <row r="117" spans="1:8" ht="15.75" customHeight="1">
      <c r="A117" s="356"/>
      <c r="B117" s="356"/>
      <c r="C117" s="137" t="str">
        <f>[1]расчет!$B123</f>
        <v>Налоги, госпошлина</v>
      </c>
      <c r="D117" s="102" t="s">
        <v>55</v>
      </c>
      <c r="E117" s="130">
        <v>1</v>
      </c>
      <c r="F117" s="113">
        <v>405150</v>
      </c>
      <c r="G117" s="128">
        <v>1</v>
      </c>
      <c r="H117" s="114">
        <f>[1]расчет!$G123</f>
        <v>4.2731573077399699E-6</v>
      </c>
    </row>
    <row r="118" spans="1:8" ht="30.75" customHeight="1">
      <c r="A118" s="356"/>
      <c r="B118" s="356"/>
      <c r="C118" s="137" t="str">
        <f>[1]расчет!$B124</f>
        <v>пособие по уходу за ребенком до 3-х лет</v>
      </c>
      <c r="D118" s="102" t="s">
        <v>55</v>
      </c>
      <c r="E118" s="130">
        <v>1</v>
      </c>
      <c r="F118" s="113">
        <v>405150</v>
      </c>
      <c r="G118" s="128">
        <v>1</v>
      </c>
      <c r="H118" s="114">
        <f>[1]расчет!$G124</f>
        <v>4.2731573077399699E-6</v>
      </c>
    </row>
    <row r="119" spans="1:8" ht="33" customHeight="1">
      <c r="A119" s="356"/>
      <c r="B119" s="356"/>
      <c r="C119" s="137" t="str">
        <f>[1]расчет!$B125</f>
        <v>Медосмотр административного  и младшего обслуживающего персонала</v>
      </c>
      <c r="D119" s="102" t="s">
        <v>55</v>
      </c>
      <c r="E119" s="130">
        <v>1</v>
      </c>
      <c r="F119" s="113">
        <v>405150</v>
      </c>
      <c r="G119" s="128">
        <v>1</v>
      </c>
      <c r="H119" s="114">
        <f>[1]расчет!$G125</f>
        <v>8.5463146154799395E-5</v>
      </c>
    </row>
    <row r="120" spans="1:8" ht="16.5" customHeight="1">
      <c r="A120" s="356"/>
      <c r="B120" s="356"/>
      <c r="C120" s="137" t="str">
        <f>[1]расчет!$B126</f>
        <v>Проведение военно-полевых сборов</v>
      </c>
      <c r="D120" s="102" t="s">
        <v>96</v>
      </c>
      <c r="E120" s="130">
        <v>15</v>
      </c>
      <c r="F120" s="113">
        <v>405150</v>
      </c>
      <c r="G120" s="128">
        <v>1</v>
      </c>
      <c r="H120" s="114">
        <f>[1]расчет!$G126</f>
        <v>4.2731573077399699E-6</v>
      </c>
    </row>
    <row r="121" spans="1:8" ht="17.25" customHeight="1">
      <c r="A121" s="356"/>
      <c r="B121" s="356"/>
      <c r="C121" s="137" t="str">
        <f>[1]расчет!$B127</f>
        <v>Продукты питания</v>
      </c>
      <c r="D121" s="102" t="s">
        <v>55</v>
      </c>
      <c r="E121" s="130">
        <v>1</v>
      </c>
      <c r="F121" s="113">
        <v>405150</v>
      </c>
      <c r="G121" s="128">
        <v>1</v>
      </c>
      <c r="H121" s="114">
        <f>[1]расчет!$G127</f>
        <v>4.2731573077399699E-6</v>
      </c>
    </row>
    <row r="122" spans="1:8" ht="17.25" customHeight="1">
      <c r="A122" s="356"/>
      <c r="B122" s="356"/>
      <c r="C122" s="137" t="str">
        <f>[1]расчет!$B128</f>
        <v>Подписка на периодические издания</v>
      </c>
      <c r="D122" s="102" t="s">
        <v>55</v>
      </c>
      <c r="E122" s="130">
        <v>1</v>
      </c>
      <c r="F122" s="113">
        <v>405150</v>
      </c>
      <c r="G122" s="128">
        <v>1</v>
      </c>
      <c r="H122" s="114">
        <f>[1]расчет!$G128</f>
        <v>4.2731573077399699E-6</v>
      </c>
    </row>
    <row r="123" spans="1:8" ht="15.75" customHeight="1">
      <c r="A123" s="356"/>
      <c r="B123" s="356"/>
      <c r="C123" s="137" t="str">
        <f>[1]расчет!$B129</f>
        <v>Горючесмазочные вещества</v>
      </c>
      <c r="D123" s="102" t="s">
        <v>55</v>
      </c>
      <c r="E123" s="130">
        <v>1</v>
      </c>
      <c r="F123" s="113">
        <v>405150</v>
      </c>
      <c r="G123" s="128">
        <v>1</v>
      </c>
      <c r="H123" s="114">
        <f>[1]расчет!$G129</f>
        <v>4.2731573077399699E-6</v>
      </c>
    </row>
    <row r="124" spans="1:8" ht="33" customHeight="1">
      <c r="A124" s="356"/>
      <c r="B124" s="356"/>
      <c r="C124" s="137" t="str">
        <f>[1]расчет!$B130</f>
        <v>Канцелярия , запасные части к оргтехнике, автотранспорту</v>
      </c>
      <c r="D124" s="102" t="s">
        <v>55</v>
      </c>
      <c r="E124" s="130">
        <v>1</v>
      </c>
      <c r="F124" s="113">
        <v>405150</v>
      </c>
      <c r="G124" s="128">
        <v>1</v>
      </c>
      <c r="H124" s="114">
        <f>[1]расчет!$G130</f>
        <v>4.2731573077399699E-6</v>
      </c>
    </row>
    <row r="125" spans="1:8" ht="31.5" customHeight="1">
      <c r="A125" s="356"/>
      <c r="B125" s="356"/>
      <c r="C125" s="137" t="str">
        <f>[1]расчет!$B131</f>
        <v>Мягкий инвентарь (подушки , постельное )</v>
      </c>
      <c r="D125" s="102" t="s">
        <v>55</v>
      </c>
      <c r="E125" s="130">
        <v>1</v>
      </c>
      <c r="F125" s="113">
        <v>405150</v>
      </c>
      <c r="G125" s="128">
        <v>1</v>
      </c>
      <c r="H125" s="114">
        <f>[1]расчет!$G131</f>
        <v>4.2731573077399699E-6</v>
      </c>
    </row>
    <row r="126" spans="1:8" ht="18.75" customHeight="1">
      <c r="A126" s="356"/>
      <c r="B126" s="356"/>
      <c r="C126" s="137" t="str">
        <f>[1]расчет!$B132</f>
        <v>Организация военно-полевых сборов</v>
      </c>
      <c r="D126" s="102" t="s">
        <v>55</v>
      </c>
      <c r="E126" s="130">
        <v>1</v>
      </c>
      <c r="F126" s="113">
        <v>405150</v>
      </c>
      <c r="G126" s="128">
        <v>1</v>
      </c>
      <c r="H126" s="114">
        <f>[1]расчет!$G132</f>
        <v>4.2731573077399699E-6</v>
      </c>
    </row>
    <row r="127" spans="1:8">
      <c r="A127" s="356"/>
      <c r="B127" s="356"/>
      <c r="C127" s="137" t="str">
        <f>[1]расчет!$B133</f>
        <v>Средства индивидуальной защиты</v>
      </c>
      <c r="D127" s="102" t="s">
        <v>55</v>
      </c>
      <c r="H127" s="114">
        <f>[1]расчет!$G133</f>
        <v>4.2731573077399699E-6</v>
      </c>
    </row>
    <row r="128" spans="1:8">
      <c r="A128" s="356"/>
      <c r="B128" s="356"/>
      <c r="C128" s="137" t="str">
        <f>[1]расчет!$B134</f>
        <v>Услуги СЕМИС</v>
      </c>
      <c r="D128" s="102" t="s">
        <v>55</v>
      </c>
      <c r="H128" s="114">
        <f>[1]расчет!$G134</f>
        <v>4.2731573077399699E-6</v>
      </c>
    </row>
    <row r="129" spans="1:8" ht="17.25" customHeight="1">
      <c r="A129" s="356"/>
      <c r="B129" s="356"/>
      <c r="C129" s="137" t="str">
        <f>[1]расчет!$B135</f>
        <v>Экспертиза огнезащитной обработки</v>
      </c>
      <c r="D129" s="102" t="s">
        <v>55</v>
      </c>
      <c r="H129" s="114">
        <f>[1]расчет!$G135</f>
        <v>4.2731573077399699E-6</v>
      </c>
    </row>
    <row r="130" spans="1:8" ht="31.5" customHeight="1">
      <c r="A130" s="356"/>
      <c r="B130" s="356"/>
      <c r="C130" s="137" t="str">
        <f>[1]расчет!$B136</f>
        <v>Проведения испытаний устройств заземления и изоляции электросетей</v>
      </c>
      <c r="D130" s="102" t="s">
        <v>55</v>
      </c>
      <c r="H130" s="114">
        <f>[1]расчет!$G136</f>
        <v>4.2731573077399699E-6</v>
      </c>
    </row>
    <row r="131" spans="1:8" ht="30.75" customHeight="1">
      <c r="A131" s="356"/>
      <c r="B131" s="356"/>
      <c r="C131" s="137" t="str">
        <f>[1]расчет!$B137</f>
        <v xml:space="preserve">Обслуживание системы наружного видеонаблюдения </v>
      </c>
      <c r="D131" s="102" t="s">
        <v>55</v>
      </c>
      <c r="H131" s="114">
        <f>[1]расчет!$G137</f>
        <v>4.2731573077399699E-6</v>
      </c>
    </row>
    <row r="132" spans="1:8" ht="16.5" customHeight="1">
      <c r="A132" s="356"/>
      <c r="B132" s="356"/>
      <c r="C132" s="137" t="str">
        <f>[1]расчет!$B138</f>
        <v>Испытания диэлектрических бот</v>
      </c>
      <c r="D132" s="102" t="s">
        <v>55</v>
      </c>
      <c r="H132" s="114">
        <f>[1]расчет!$G138</f>
        <v>4.2731573077399699E-6</v>
      </c>
    </row>
    <row r="133" spans="1:8" ht="16.5" customHeight="1">
      <c r="A133" s="356"/>
      <c r="B133" s="356"/>
      <c r="C133" s="137" t="str">
        <f>[1]расчет!$B139</f>
        <v>Организация военно-полевых сборов</v>
      </c>
      <c r="D133" s="102" t="s">
        <v>55</v>
      </c>
      <c r="H133" s="114">
        <f>[1]расчет!$G139</f>
        <v>4.2731573077399699E-6</v>
      </c>
    </row>
    <row r="134" spans="1:8">
      <c r="A134" s="356"/>
      <c r="B134" s="356"/>
      <c r="C134" s="137" t="str">
        <f>[1]расчет!$B140</f>
        <v>Аттестация условий рабочих мест</v>
      </c>
      <c r="D134" s="102" t="s">
        <v>55</v>
      </c>
      <c r="H134" s="114">
        <f>[1]расчет!$G140</f>
        <v>4.2731573077399699E-6</v>
      </c>
    </row>
    <row r="135" spans="1:8" ht="31.5">
      <c r="A135" s="357"/>
      <c r="B135" s="357"/>
      <c r="C135" s="137" t="str">
        <f>[1]расчет!$B141</f>
        <v>Хоз.товары (дезинфицирующие, моющие средства)</v>
      </c>
      <c r="D135" s="102" t="s">
        <v>55</v>
      </c>
      <c r="H135" s="114">
        <f>[1]расчет!$G141</f>
        <v>4.2731573077399699E-6</v>
      </c>
    </row>
  </sheetData>
  <mergeCells count="55">
    <mergeCell ref="D1:H1"/>
    <mergeCell ref="A3:H3"/>
    <mergeCell ref="D5:E5"/>
    <mergeCell ref="D6:E6"/>
    <mergeCell ref="A7:A135"/>
    <mergeCell ref="B7:B135"/>
    <mergeCell ref="C7:H7"/>
    <mergeCell ref="C8:H8"/>
    <mergeCell ref="D9:E9"/>
    <mergeCell ref="D10:E10"/>
    <mergeCell ref="D27:E27"/>
    <mergeCell ref="D11:E11"/>
    <mergeCell ref="D12:E12"/>
    <mergeCell ref="D13:E13"/>
    <mergeCell ref="C19:H19"/>
    <mergeCell ref="D20:E20"/>
    <mergeCell ref="D22:E22"/>
    <mergeCell ref="D23:E23"/>
    <mergeCell ref="D24:E24"/>
    <mergeCell ref="D25:E25"/>
    <mergeCell ref="D21:E21"/>
    <mergeCell ref="D26:E26"/>
    <mergeCell ref="D39:E39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51:E51"/>
    <mergeCell ref="D40:E40"/>
    <mergeCell ref="D41:E41"/>
    <mergeCell ref="D42:E42"/>
    <mergeCell ref="D43:E43"/>
    <mergeCell ref="D44:E44"/>
    <mergeCell ref="D45:E45"/>
    <mergeCell ref="C46:H46"/>
    <mergeCell ref="D47:E47"/>
    <mergeCell ref="D48:E48"/>
    <mergeCell ref="D49:E49"/>
    <mergeCell ref="D50:E50"/>
    <mergeCell ref="C94:H94"/>
    <mergeCell ref="C98:H98"/>
    <mergeCell ref="C110:H110"/>
    <mergeCell ref="D52:E52"/>
    <mergeCell ref="C64:H64"/>
    <mergeCell ref="C65:H65"/>
    <mergeCell ref="C71:H71"/>
    <mergeCell ref="C83:H83"/>
    <mergeCell ref="C88:H88"/>
  </mergeCells>
  <pageMargins left="0.70866141732283472" right="0.70866141732283472" top="0.74803149606299213" bottom="0.74803149606299213" header="0.31496062992125984" footer="0.31496062992125984"/>
  <pageSetup paperSize="9" scale="63" fitToHeight="3" orientation="portrait" blackAndWhite="1" r:id="rId1"/>
  <rowBreaks count="1" manualBreakCount="1">
    <brk id="80" max="7" man="1"/>
  </rowBreaks>
  <ignoredErrors>
    <ignoredError sqref="C99:C109" unlocked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9" tint="0.79998168889431442"/>
    <pageSetUpPr fitToPage="1"/>
  </sheetPr>
  <dimension ref="A1:BK130"/>
  <sheetViews>
    <sheetView topLeftCell="A10" zoomScale="80" zoomScaleNormal="80" zoomScalePageLayoutView="85" workbookViewId="0">
      <selection activeCell="V149" sqref="V149"/>
    </sheetView>
  </sheetViews>
  <sheetFormatPr defaultColWidth="8.85546875" defaultRowHeight="15" outlineLevelRow="2"/>
  <cols>
    <col min="1" max="1" width="17.42578125" style="7" customWidth="1"/>
    <col min="2" max="2" width="29" style="7" customWidth="1"/>
    <col min="3" max="3" width="33.5703125" style="7" customWidth="1"/>
    <col min="4" max="4" width="21.85546875" style="7" customWidth="1"/>
    <col min="5" max="5" width="11.5703125" style="7" customWidth="1"/>
    <col min="6" max="6" width="7.85546875" style="7" customWidth="1"/>
    <col min="7" max="24" width="8.85546875" style="7" customWidth="1"/>
    <col min="25" max="16384" width="8.85546875" style="7"/>
  </cols>
  <sheetData>
    <row r="1" spans="1:6" hidden="1"/>
    <row r="2" spans="1:6" s="6" customFormat="1" ht="19.5" hidden="1" customHeight="1"/>
    <row r="3" spans="1:6" s="6" customFormat="1" ht="79.5" hidden="1" customHeight="1">
      <c r="E3" s="442" t="s">
        <v>36</v>
      </c>
      <c r="F3" s="443"/>
    </row>
    <row r="4" spans="1:6" s="6" customFormat="1" ht="19.5" hidden="1" customHeight="1"/>
    <row r="5" spans="1:6" s="6" customFormat="1" ht="19.5" hidden="1" customHeight="1"/>
    <row r="6" spans="1:6" s="6" customFormat="1" ht="47.25" hidden="1" customHeight="1">
      <c r="B6" s="444" t="s">
        <v>37</v>
      </c>
      <c r="C6" s="444"/>
      <c r="D6" s="444"/>
      <c r="E6" s="444"/>
      <c r="F6" s="444"/>
    </row>
    <row r="7" spans="1:6" s="6" customFormat="1" ht="19.5" hidden="1" customHeight="1"/>
    <row r="8" spans="1:6" s="6" customFormat="1" ht="19.5" hidden="1" customHeight="1"/>
    <row r="9" spans="1:6" s="6" customFormat="1" hidden="1"/>
    <row r="10" spans="1:6" ht="90" customHeight="1">
      <c r="A10" s="174" t="s">
        <v>38</v>
      </c>
      <c r="B10" s="174" t="s">
        <v>106</v>
      </c>
      <c r="C10" s="321" t="s">
        <v>40</v>
      </c>
      <c r="D10" s="321" t="s">
        <v>41</v>
      </c>
      <c r="E10" s="473" t="s">
        <v>44</v>
      </c>
      <c r="F10" s="473"/>
    </row>
    <row r="11" spans="1:6">
      <c r="A11" s="177">
        <v>1</v>
      </c>
      <c r="B11" s="177">
        <v>2</v>
      </c>
      <c r="C11" s="315">
        <v>3</v>
      </c>
      <c r="D11" s="315">
        <v>4</v>
      </c>
      <c r="E11" s="382">
        <v>5</v>
      </c>
      <c r="F11" s="382"/>
    </row>
    <row r="12" spans="1:6" ht="39.75" customHeight="1">
      <c r="A12" s="352" t="s">
        <v>130</v>
      </c>
      <c r="B12" s="472" t="s">
        <v>189</v>
      </c>
      <c r="C12" s="592" t="s">
        <v>90</v>
      </c>
      <c r="D12" s="592"/>
      <c r="E12" s="592"/>
      <c r="F12" s="592"/>
    </row>
    <row r="13" spans="1:6" ht="39.75" hidden="1" customHeight="1">
      <c r="A13" s="352"/>
      <c r="B13" s="472"/>
      <c r="C13" s="179" t="str">
        <f>'[19]расчет по услугам'!Y16</f>
        <v>Педагог дополнительного образования</v>
      </c>
      <c r="D13" s="315" t="s">
        <v>83</v>
      </c>
      <c r="E13" s="461"/>
      <c r="F13" s="461"/>
    </row>
    <row r="14" spans="1:6" ht="47.25" hidden="1" customHeight="1" outlineLevel="1">
      <c r="A14" s="352"/>
      <c r="B14" s="472"/>
      <c r="C14" s="179"/>
      <c r="D14" s="315"/>
      <c r="E14" s="461"/>
      <c r="F14" s="461"/>
    </row>
    <row r="15" spans="1:6" ht="48" hidden="1" customHeight="1" outlineLevel="1">
      <c r="A15" s="352"/>
      <c r="B15" s="472"/>
      <c r="C15" s="179"/>
      <c r="D15" s="315"/>
      <c r="E15" s="461"/>
      <c r="F15" s="461"/>
    </row>
    <row r="16" spans="1:6" ht="32.25" hidden="1" customHeight="1" outlineLevel="1">
      <c r="A16" s="352"/>
      <c r="B16" s="472"/>
      <c r="C16" s="179"/>
      <c r="D16" s="315"/>
      <c r="E16" s="461"/>
      <c r="F16" s="461"/>
    </row>
    <row r="17" spans="1:6" ht="41.25" hidden="1" customHeight="1" outlineLevel="1">
      <c r="A17" s="352"/>
      <c r="B17" s="472"/>
      <c r="C17" s="179"/>
      <c r="D17" s="315"/>
      <c r="E17" s="461"/>
      <c r="F17" s="461"/>
    </row>
    <row r="18" spans="1:6" ht="48" hidden="1" customHeight="1" outlineLevel="1">
      <c r="A18" s="352"/>
      <c r="B18" s="472"/>
      <c r="C18" s="179"/>
      <c r="D18" s="315"/>
      <c r="E18" s="461"/>
      <c r="F18" s="461"/>
    </row>
    <row r="19" spans="1:6" ht="15.75" hidden="1" customHeight="1" outlineLevel="1" thickBot="1">
      <c r="A19" s="352"/>
      <c r="B19" s="472"/>
      <c r="C19" s="594"/>
      <c r="D19" s="594"/>
      <c r="E19" s="594"/>
      <c r="F19" s="594"/>
    </row>
    <row r="20" spans="1:6" s="33" customFormat="1" ht="15" hidden="1" customHeight="1" outlineLevel="1">
      <c r="A20" s="352"/>
      <c r="B20" s="472"/>
      <c r="C20" s="335"/>
      <c r="D20" s="335"/>
      <c r="E20" s="335"/>
      <c r="F20" s="335"/>
    </row>
    <row r="21" spans="1:6" s="6" customFormat="1" ht="33.75" customHeight="1" outlineLevel="1">
      <c r="A21" s="352"/>
      <c r="B21" s="472"/>
      <c r="C21" s="593" t="s">
        <v>109</v>
      </c>
      <c r="D21" s="471"/>
      <c r="E21" s="471"/>
      <c r="F21" s="471"/>
    </row>
    <row r="22" spans="1:6" s="11" customFormat="1" ht="68.25" hidden="1" customHeight="1">
      <c r="A22" s="352"/>
      <c r="B22" s="472"/>
      <c r="C22" s="336" t="s">
        <v>50</v>
      </c>
      <c r="D22" s="336"/>
      <c r="E22" s="595"/>
      <c r="F22" s="595"/>
    </row>
    <row r="23" spans="1:6" ht="15" hidden="1" customHeight="1">
      <c r="A23" s="352"/>
      <c r="B23" s="472"/>
      <c r="C23" s="337">
        <v>2</v>
      </c>
      <c r="D23" s="337"/>
      <c r="E23" s="596"/>
      <c r="F23" s="596"/>
    </row>
    <row r="24" spans="1:6" ht="15" hidden="1" customHeight="1">
      <c r="A24" s="352"/>
      <c r="B24" s="472"/>
      <c r="C24" s="597"/>
      <c r="D24" s="597"/>
      <c r="E24" s="597"/>
      <c r="F24" s="597"/>
    </row>
    <row r="25" spans="1:6" ht="15" hidden="1" customHeight="1" outlineLevel="2">
      <c r="A25" s="352"/>
      <c r="B25" s="472"/>
      <c r="C25" s="179" t="str">
        <f>'[20]расчет по услугам'!N35</f>
        <v>Классные журналы</v>
      </c>
      <c r="D25" s="315" t="s">
        <v>116</v>
      </c>
      <c r="E25" s="468">
        <f>'[20]расчет по услугам'!S35</f>
        <v>0</v>
      </c>
      <c r="F25" s="469"/>
    </row>
    <row r="26" spans="1:6" ht="15" hidden="1" customHeight="1" outlineLevel="2">
      <c r="A26" s="352"/>
      <c r="B26" s="472"/>
      <c r="C26" s="179"/>
      <c r="D26" s="315"/>
      <c r="E26" s="468"/>
      <c r="F26" s="469"/>
    </row>
    <row r="27" spans="1:6" ht="15" hidden="1" customHeight="1" outlineLevel="2">
      <c r="A27" s="352"/>
      <c r="B27" s="472"/>
      <c r="C27" s="179"/>
      <c r="D27" s="315"/>
      <c r="E27" s="468"/>
      <c r="F27" s="469"/>
    </row>
    <row r="28" spans="1:6" ht="15" hidden="1" customHeight="1" outlineLevel="2">
      <c r="A28" s="352"/>
      <c r="B28" s="472"/>
      <c r="C28" s="179"/>
      <c r="D28" s="315"/>
      <c r="E28" s="468"/>
      <c r="F28" s="469"/>
    </row>
    <row r="29" spans="1:6" ht="15" hidden="1" customHeight="1" outlineLevel="2">
      <c r="A29" s="352"/>
      <c r="B29" s="472"/>
      <c r="C29" s="179"/>
      <c r="D29" s="315"/>
      <c r="E29" s="468"/>
      <c r="F29" s="469"/>
    </row>
    <row r="30" spans="1:6" ht="15" hidden="1" customHeight="1" outlineLevel="2">
      <c r="A30" s="352"/>
      <c r="B30" s="472"/>
      <c r="C30" s="179"/>
      <c r="D30" s="315"/>
      <c r="E30" s="468"/>
      <c r="F30" s="469"/>
    </row>
    <row r="31" spans="1:6" ht="32.25" hidden="1" customHeight="1" outlineLevel="2">
      <c r="A31" s="352"/>
      <c r="B31" s="472"/>
      <c r="C31" s="179"/>
      <c r="D31" s="315"/>
      <c r="E31" s="468"/>
      <c r="F31" s="469"/>
    </row>
    <row r="32" spans="1:6" ht="15" hidden="1" customHeight="1" outlineLevel="2">
      <c r="A32" s="352"/>
      <c r="B32" s="472"/>
      <c r="C32" s="179"/>
      <c r="D32" s="315"/>
      <c r="E32" s="468"/>
      <c r="F32" s="469"/>
    </row>
    <row r="33" spans="1:6" ht="15" hidden="1" customHeight="1" outlineLevel="2">
      <c r="A33" s="352"/>
      <c r="B33" s="472"/>
      <c r="C33" s="179" t="str">
        <f>'[20]расчет по услугам'!N43</f>
        <v>Пластиковая папка</v>
      </c>
      <c r="D33" s="315" t="str">
        <f>'[20]расчет по услугам'!CF43</f>
        <v>набор</v>
      </c>
      <c r="E33" s="468">
        <f>'[20]расчет по услугам'!S43</f>
        <v>0.12698412698412698</v>
      </c>
      <c r="F33" s="469"/>
    </row>
    <row r="34" spans="1:6" ht="15" hidden="1" customHeight="1" outlineLevel="2">
      <c r="A34" s="352"/>
      <c r="B34" s="472"/>
      <c r="C34" s="179" t="str">
        <f>'[20]расчет по услугам'!N44</f>
        <v>Скотч</v>
      </c>
      <c r="D34" s="315" t="str">
        <f>'[20]расчет по услугам'!CF44</f>
        <v>шт</v>
      </c>
      <c r="E34" s="468">
        <f>'[20]расчет по услугам'!S44</f>
        <v>0.12698412698412698</v>
      </c>
      <c r="F34" s="469"/>
    </row>
    <row r="35" spans="1:6" ht="18" hidden="1" customHeight="1" outlineLevel="2">
      <c r="A35" s="352"/>
      <c r="B35" s="472"/>
      <c r="C35" s="179" t="str">
        <f>'[20]расчет по услугам'!N45</f>
        <v>Ножницы</v>
      </c>
      <c r="D35" s="315" t="str">
        <f>'[20]расчет по услугам'!CF45</f>
        <v>набор</v>
      </c>
      <c r="E35" s="468">
        <f>'[20]расчет по услугам'!S45</f>
        <v>0.12698412698412698</v>
      </c>
      <c r="F35" s="469"/>
    </row>
    <row r="36" spans="1:6" ht="15" hidden="1" customHeight="1" outlineLevel="2">
      <c r="A36" s="352"/>
      <c r="B36" s="472"/>
      <c r="C36" s="179" t="str">
        <f>'[20]расчет по услугам'!N46</f>
        <v>Набор фломастеров</v>
      </c>
      <c r="D36" s="315" t="str">
        <f>'[20]расчет по услугам'!CF46</f>
        <v>набор</v>
      </c>
      <c r="E36" s="468">
        <f>'[20]расчет по услугам'!S46</f>
        <v>0.12698412698412698</v>
      </c>
      <c r="F36" s="469"/>
    </row>
    <row r="37" spans="1:6" ht="15" hidden="1" customHeight="1" outlineLevel="2">
      <c r="A37" s="352"/>
      <c r="B37" s="472"/>
      <c r="C37" s="179" t="str">
        <f>'[20]расчет по услугам'!N47</f>
        <v>Набор файлов</v>
      </c>
      <c r="D37" s="315" t="str">
        <f>'[20]расчет по услугам'!CF47</f>
        <v>набор</v>
      </c>
      <c r="E37" s="468">
        <f>'[20]расчет по услугам'!S47</f>
        <v>0.10158730158730159</v>
      </c>
      <c r="F37" s="469"/>
    </row>
    <row r="38" spans="1:6" ht="15" hidden="1" customHeight="1" outlineLevel="2">
      <c r="A38" s="352"/>
      <c r="B38" s="472"/>
      <c r="C38" s="179" t="str">
        <f>'[20]расчет по услугам'!N48</f>
        <v>Клей канцелярский</v>
      </c>
      <c r="D38" s="315" t="str">
        <f>'[20]расчет по услугам'!CF48</f>
        <v>шт</v>
      </c>
      <c r="E38" s="468">
        <f>'[20]расчет по услугам'!S48</f>
        <v>0.25396825396825395</v>
      </c>
      <c r="F38" s="469"/>
    </row>
    <row r="39" spans="1:6" ht="15" hidden="1" customHeight="1" outlineLevel="2">
      <c r="A39" s="352"/>
      <c r="B39" s="472"/>
      <c r="C39" s="179" t="str">
        <f>'[20]расчет по услугам'!N49</f>
        <v xml:space="preserve">Материалы для уроков технологии </v>
      </c>
      <c r="D39" s="315" t="str">
        <f>'[20]расчет по услугам'!CF49</f>
        <v>шт</v>
      </c>
      <c r="E39" s="468">
        <f>'[20]расчет по услугам'!S49</f>
        <v>0</v>
      </c>
      <c r="F39" s="469"/>
    </row>
    <row r="40" spans="1:6" ht="16.5" hidden="1" customHeight="1" outlineLevel="2">
      <c r="A40" s="352"/>
      <c r="B40" s="472"/>
      <c r="C40" s="179" t="str">
        <f>'[20]расчет по услугам'!N50</f>
        <v>картридж</v>
      </c>
      <c r="D40" s="315" t="str">
        <f>'[20]расчет по услугам'!CF50</f>
        <v>шт</v>
      </c>
      <c r="E40" s="468">
        <f>'[20]расчет по услугам'!S50</f>
        <v>0</v>
      </c>
      <c r="F40" s="469"/>
    </row>
    <row r="41" spans="1:6" ht="15" hidden="1" customHeight="1" outlineLevel="2">
      <c r="A41" s="352"/>
      <c r="B41" s="472"/>
      <c r="C41" s="179" t="str">
        <f>'[20]расчет по услугам'!N51</f>
        <v>тонер</v>
      </c>
      <c r="D41" s="315" t="str">
        <f>'[20]расчет по услугам'!CF51</f>
        <v>шт</v>
      </c>
      <c r="E41" s="468">
        <f>'[20]расчет по услугам'!S51</f>
        <v>0</v>
      </c>
      <c r="F41" s="469"/>
    </row>
    <row r="42" spans="1:6" ht="15" hidden="1" customHeight="1" outlineLevel="2">
      <c r="A42" s="352"/>
      <c r="B42" s="472"/>
      <c r="C42" s="179" t="str">
        <f>'[20]расчет по услугам'!N52</f>
        <v>Материалы для уроков ОБЖ</v>
      </c>
      <c r="D42" s="315" t="str">
        <f>'[20]расчет по услугам'!CF52</f>
        <v>набор</v>
      </c>
      <c r="E42" s="468">
        <f>'[20]расчет по услугам'!S52</f>
        <v>0</v>
      </c>
      <c r="F42" s="469"/>
    </row>
    <row r="43" spans="1:6" ht="15" hidden="1" customHeight="1" outlineLevel="2">
      <c r="A43" s="352"/>
      <c r="B43" s="472"/>
      <c r="C43" s="179" t="str">
        <f>'[20]расчет по услугам'!N53</f>
        <v>Учебники</v>
      </c>
      <c r="D43" s="315" t="str">
        <f>'[20]расчет по услугам'!CF53</f>
        <v>шт</v>
      </c>
      <c r="E43" s="468">
        <f>'[20]расчет по услугам'!S53</f>
        <v>0</v>
      </c>
      <c r="F43" s="469"/>
    </row>
    <row r="44" spans="1:6" ht="30" hidden="1" customHeight="1" outlineLevel="2">
      <c r="A44" s="352"/>
      <c r="B44" s="472"/>
      <c r="C44" s="179">
        <f>'[20]расчет по услугам'!N54</f>
        <v>0</v>
      </c>
      <c r="D44" s="315" t="str">
        <f>'[20]расчет по услугам'!CF54</f>
        <v>шт</v>
      </c>
      <c r="E44" s="468"/>
      <c r="F44" s="469"/>
    </row>
    <row r="45" spans="1:6" ht="15" hidden="1" customHeight="1" outlineLevel="2">
      <c r="A45" s="352"/>
      <c r="B45" s="472"/>
      <c r="C45" s="179">
        <f>'[20]расчет по услугам'!N55</f>
        <v>0</v>
      </c>
      <c r="D45" s="315" t="str">
        <f>'[20]расчет по услугам'!CF55</f>
        <v>шт</v>
      </c>
      <c r="E45" s="468">
        <f>'[20]расчет по услугам'!CJ55</f>
        <v>0</v>
      </c>
      <c r="F45" s="469"/>
    </row>
    <row r="46" spans="1:6" ht="15" hidden="1" customHeight="1" outlineLevel="2">
      <c r="A46" s="352"/>
      <c r="B46" s="472"/>
      <c r="C46" s="179">
        <f>'[20]расчет по услугам'!N56</f>
        <v>0</v>
      </c>
      <c r="D46" s="315" t="str">
        <f>'[20]расчет по услугам'!CF56</f>
        <v>шт</v>
      </c>
      <c r="E46" s="468"/>
      <c r="F46" s="469"/>
    </row>
    <row r="47" spans="1:6" ht="15" hidden="1" customHeight="1" outlineLevel="2">
      <c r="A47" s="352"/>
      <c r="B47" s="472"/>
      <c r="C47" s="179">
        <f>'[20]расчет по услугам'!N57</f>
        <v>0</v>
      </c>
      <c r="D47" s="179"/>
      <c r="E47" s="378"/>
      <c r="F47" s="378"/>
    </row>
    <row r="48" spans="1:6" ht="15" hidden="1" customHeight="1" outlineLevel="2">
      <c r="A48" s="352"/>
      <c r="B48" s="472"/>
      <c r="C48" s="179">
        <f>'[20]расчет по услугам'!N58</f>
        <v>0</v>
      </c>
      <c r="D48" s="179"/>
      <c r="E48" s="378"/>
      <c r="F48" s="378"/>
    </row>
    <row r="49" spans="1:6" ht="15" hidden="1" customHeight="1" outlineLevel="2">
      <c r="A49" s="352"/>
      <c r="B49" s="472"/>
      <c r="C49" s="179">
        <f>'[20]расчет по услугам'!N59</f>
        <v>0</v>
      </c>
      <c r="D49" s="179"/>
      <c r="E49" s="378"/>
      <c r="F49" s="378"/>
    </row>
    <row r="50" spans="1:6" ht="15.75" hidden="1" customHeight="1" outlineLevel="2" thickBot="1">
      <c r="A50" s="352"/>
      <c r="B50" s="472"/>
      <c r="C50" s="179">
        <f>'[20]расчет по услугам'!N60</f>
        <v>0</v>
      </c>
      <c r="D50" s="179"/>
      <c r="E50" s="378"/>
      <c r="F50" s="378"/>
    </row>
    <row r="51" spans="1:6" ht="15" hidden="1" customHeight="1" outlineLevel="2" thickBot="1">
      <c r="A51" s="352"/>
      <c r="B51" s="472"/>
      <c r="C51" s="599"/>
      <c r="D51" s="599"/>
      <c r="E51" s="599"/>
      <c r="F51" s="599"/>
    </row>
    <row r="52" spans="1:6" s="6" customFormat="1" ht="15.75" hidden="1" customHeight="1" outlineLevel="2" thickBot="1">
      <c r="A52" s="352"/>
      <c r="B52" s="472"/>
      <c r="C52" s="338"/>
      <c r="D52" s="338"/>
      <c r="E52" s="338"/>
      <c r="F52" s="338"/>
    </row>
    <row r="53" spans="1:6" ht="45" customHeight="1" collapsed="1">
      <c r="A53" s="352"/>
      <c r="B53" s="472"/>
      <c r="C53" s="592" t="s">
        <v>53</v>
      </c>
      <c r="D53" s="592"/>
      <c r="E53" s="592"/>
      <c r="F53" s="592"/>
    </row>
    <row r="54" spans="1:6" ht="42.75" customHeight="1" outlineLevel="2">
      <c r="A54" s="352"/>
      <c r="B54" s="472"/>
      <c r="C54" s="189" t="s">
        <v>131</v>
      </c>
      <c r="D54" s="315" t="s">
        <v>132</v>
      </c>
      <c r="E54" s="522">
        <v>269</v>
      </c>
      <c r="F54" s="522"/>
    </row>
    <row r="55" spans="1:6" ht="15" customHeight="1">
      <c r="A55" s="352"/>
      <c r="B55" s="472"/>
      <c r="C55" s="598" t="s">
        <v>60</v>
      </c>
      <c r="D55" s="598"/>
      <c r="E55" s="598"/>
      <c r="F55" s="598"/>
    </row>
    <row r="56" spans="1:6" ht="15.75" hidden="1" customHeight="1">
      <c r="A56" s="352"/>
      <c r="B56" s="472"/>
      <c r="C56" s="182"/>
      <c r="D56" s="195"/>
      <c r="E56" s="464"/>
      <c r="F56" s="464"/>
    </row>
    <row r="57" spans="1:6" ht="15.75" hidden="1" customHeight="1">
      <c r="A57" s="352"/>
      <c r="B57" s="472"/>
      <c r="C57" s="182"/>
      <c r="D57" s="195"/>
      <c r="E57" s="464"/>
      <c r="F57" s="464"/>
    </row>
    <row r="58" spans="1:6" ht="15.75" hidden="1" customHeight="1">
      <c r="A58" s="352"/>
      <c r="B58" s="472"/>
      <c r="C58" s="182"/>
      <c r="D58" s="195"/>
      <c r="E58" s="464"/>
      <c r="F58" s="464"/>
    </row>
    <row r="59" spans="1:6" ht="16.5" hidden="1" customHeight="1" thickBot="1">
      <c r="A59" s="352"/>
      <c r="B59" s="472"/>
      <c r="C59" s="182"/>
      <c r="D59" s="195"/>
      <c r="E59" s="464"/>
      <c r="F59" s="464"/>
    </row>
    <row r="60" spans="1:6" ht="15.75" hidden="1" customHeight="1" thickBot="1">
      <c r="A60" s="352"/>
      <c r="B60" s="472"/>
      <c r="C60" s="600"/>
      <c r="D60" s="600"/>
      <c r="E60" s="600"/>
      <c r="F60" s="600"/>
    </row>
    <row r="61" spans="1:6" ht="36" customHeight="1">
      <c r="A61" s="352"/>
      <c r="B61" s="472"/>
      <c r="C61" s="592" t="s">
        <v>112</v>
      </c>
      <c r="D61" s="592"/>
      <c r="E61" s="592"/>
      <c r="F61" s="592"/>
    </row>
    <row r="62" spans="1:6" hidden="1">
      <c r="A62" s="352"/>
      <c r="B62" s="472"/>
      <c r="C62" s="179"/>
      <c r="D62" s="317"/>
      <c r="E62" s="461"/>
      <c r="F62" s="461"/>
    </row>
    <row r="63" spans="1:6" hidden="1">
      <c r="A63" s="352"/>
      <c r="B63" s="472"/>
      <c r="C63" s="179"/>
      <c r="D63" s="317"/>
      <c r="E63" s="461"/>
      <c r="F63" s="461"/>
    </row>
    <row r="64" spans="1:6" hidden="1">
      <c r="A64" s="352"/>
      <c r="B64" s="472"/>
      <c r="C64" s="179"/>
      <c r="D64" s="317"/>
      <c r="E64" s="461"/>
      <c r="F64" s="461"/>
    </row>
    <row r="65" spans="1:6" hidden="1">
      <c r="A65" s="352"/>
      <c r="B65" s="472"/>
      <c r="C65" s="179"/>
      <c r="D65" s="317"/>
      <c r="E65" s="461"/>
      <c r="F65" s="461"/>
    </row>
    <row r="66" spans="1:6" hidden="1">
      <c r="A66" s="352"/>
      <c r="B66" s="472"/>
      <c r="C66" s="179"/>
      <c r="D66" s="317"/>
      <c r="E66" s="461"/>
      <c r="F66" s="461"/>
    </row>
    <row r="67" spans="1:6" hidden="1">
      <c r="A67" s="352"/>
      <c r="B67" s="472"/>
      <c r="C67" s="179"/>
      <c r="D67" s="317"/>
      <c r="E67" s="461"/>
      <c r="F67" s="461"/>
    </row>
    <row r="68" spans="1:6" hidden="1">
      <c r="A68" s="352"/>
      <c r="B68" s="472"/>
      <c r="C68" s="179"/>
      <c r="D68" s="317"/>
      <c r="E68" s="461"/>
      <c r="F68" s="461"/>
    </row>
    <row r="69" spans="1:6" hidden="1">
      <c r="A69" s="352"/>
      <c r="B69" s="472"/>
      <c r="C69" s="179"/>
      <c r="D69" s="317"/>
      <c r="E69" s="461"/>
      <c r="F69" s="461"/>
    </row>
    <row r="70" spans="1:6" hidden="1">
      <c r="A70" s="352"/>
      <c r="B70" s="472"/>
      <c r="C70" s="179"/>
      <c r="D70" s="317"/>
      <c r="E70" s="461"/>
      <c r="F70" s="461"/>
    </row>
    <row r="71" spans="1:6" ht="15.75" hidden="1" customHeight="1" thickBot="1">
      <c r="A71" s="352"/>
      <c r="B71" s="472"/>
      <c r="C71" s="601"/>
      <c r="D71" s="601"/>
      <c r="E71" s="601"/>
      <c r="F71" s="601"/>
    </row>
    <row r="72" spans="1:6" ht="15" hidden="1" customHeight="1">
      <c r="A72" s="352"/>
      <c r="B72" s="472"/>
      <c r="C72" s="602" t="s">
        <v>68</v>
      </c>
      <c r="D72" s="602"/>
      <c r="E72" s="602"/>
      <c r="F72" s="602"/>
    </row>
    <row r="73" spans="1:6" ht="15" hidden="1" customHeight="1">
      <c r="A73" s="352"/>
      <c r="B73" s="472"/>
      <c r="C73" s="200"/>
      <c r="D73" s="200"/>
      <c r="E73" s="200"/>
      <c r="F73" s="319"/>
    </row>
    <row r="74" spans="1:6" ht="15" hidden="1" customHeight="1">
      <c r="A74" s="352"/>
      <c r="B74" s="472"/>
      <c r="C74" s="200"/>
      <c r="D74" s="200"/>
      <c r="E74" s="200"/>
      <c r="F74" s="319"/>
    </row>
    <row r="75" spans="1:6" ht="15" hidden="1" customHeight="1">
      <c r="A75" s="352"/>
      <c r="B75" s="472"/>
      <c r="C75" s="200"/>
      <c r="D75" s="200"/>
      <c r="E75" s="200"/>
      <c r="F75" s="319"/>
    </row>
    <row r="76" spans="1:6" ht="15" hidden="1" customHeight="1">
      <c r="A76" s="352"/>
      <c r="B76" s="472"/>
      <c r="C76" s="601"/>
      <c r="D76" s="601"/>
      <c r="E76" s="601"/>
      <c r="F76" s="601"/>
    </row>
    <row r="77" spans="1:6" s="45" customFormat="1" ht="26.25" customHeight="1">
      <c r="A77" s="352"/>
      <c r="B77" s="472"/>
      <c r="C77" s="592" t="s">
        <v>69</v>
      </c>
      <c r="D77" s="592"/>
      <c r="E77" s="592"/>
      <c r="F77" s="592"/>
    </row>
    <row r="78" spans="1:6" ht="30.75" hidden="1" customHeight="1">
      <c r="A78" s="352"/>
      <c r="B78" s="472"/>
      <c r="C78" s="179" t="s">
        <v>70</v>
      </c>
      <c r="D78" s="317" t="s">
        <v>85</v>
      </c>
      <c r="E78" s="461"/>
      <c r="F78" s="461"/>
    </row>
    <row r="79" spans="1:6" ht="39" hidden="1" customHeight="1">
      <c r="A79" s="352"/>
      <c r="B79" s="472"/>
      <c r="C79" s="179"/>
      <c r="D79" s="317"/>
      <c r="E79" s="461"/>
      <c r="F79" s="461"/>
    </row>
    <row r="80" spans="1:6" ht="15" hidden="1" customHeight="1">
      <c r="A80" s="352"/>
      <c r="B80" s="472"/>
      <c r="C80" s="179"/>
      <c r="D80" s="317" t="s">
        <v>85</v>
      </c>
      <c r="E80" s="461">
        <f>'[22]расчет свод'!S88</f>
        <v>5.1546391752577319E-3</v>
      </c>
      <c r="F80" s="461"/>
    </row>
    <row r="81" spans="1:6" ht="45" hidden="1" customHeight="1">
      <c r="A81" s="352"/>
      <c r="B81" s="472"/>
      <c r="C81" s="179" t="s">
        <v>71</v>
      </c>
      <c r="D81" s="317" t="s">
        <v>85</v>
      </c>
      <c r="E81" s="461"/>
      <c r="F81" s="461"/>
    </row>
    <row r="82" spans="1:6" ht="15.75" hidden="1" customHeight="1" thickBot="1">
      <c r="A82" s="352"/>
      <c r="B82" s="472"/>
      <c r="C82" s="601"/>
      <c r="D82" s="601"/>
      <c r="E82" s="601"/>
      <c r="F82" s="601"/>
    </row>
    <row r="83" spans="1:6" s="45" customFormat="1" ht="24" customHeight="1">
      <c r="A83" s="352"/>
      <c r="B83" s="472"/>
      <c r="C83" s="592" t="s">
        <v>72</v>
      </c>
      <c r="D83" s="592"/>
      <c r="E83" s="592"/>
      <c r="F83" s="592"/>
    </row>
    <row r="84" spans="1:6" ht="39" hidden="1" customHeight="1">
      <c r="A84" s="352"/>
      <c r="B84" s="472"/>
      <c r="C84" s="179" t="s">
        <v>73</v>
      </c>
      <c r="D84" s="179" t="s">
        <v>74</v>
      </c>
      <c r="E84" s="461"/>
      <c r="F84" s="461"/>
    </row>
    <row r="85" spans="1:6" ht="15.75" hidden="1" customHeight="1" thickBot="1">
      <c r="A85" s="352"/>
      <c r="B85" s="472"/>
      <c r="C85" s="603"/>
      <c r="D85" s="603"/>
      <c r="E85" s="603"/>
      <c r="F85" s="603"/>
    </row>
    <row r="86" spans="1:6" ht="43.5" customHeight="1">
      <c r="A86" s="352"/>
      <c r="B86" s="472"/>
      <c r="C86" s="604" t="s">
        <v>75</v>
      </c>
      <c r="D86" s="604"/>
      <c r="E86" s="604"/>
      <c r="F86" s="604"/>
    </row>
    <row r="87" spans="1:6" ht="43.5" hidden="1" customHeight="1">
      <c r="A87" s="352"/>
      <c r="B87" s="472"/>
      <c r="C87" s="207"/>
      <c r="D87" s="208"/>
      <c r="E87" s="461"/>
      <c r="F87" s="461"/>
    </row>
    <row r="88" spans="1:6" ht="43.5" hidden="1" customHeight="1">
      <c r="A88" s="352"/>
      <c r="B88" s="472"/>
      <c r="C88" s="207"/>
      <c r="D88" s="208"/>
      <c r="E88" s="461"/>
      <c r="F88" s="461"/>
    </row>
    <row r="89" spans="1:6" ht="43.5" hidden="1" customHeight="1">
      <c r="A89" s="352"/>
      <c r="B89" s="472"/>
      <c r="C89" s="207"/>
      <c r="D89" s="208"/>
      <c r="E89" s="461"/>
      <c r="F89" s="461"/>
    </row>
    <row r="90" spans="1:6" ht="43.5" hidden="1" customHeight="1">
      <c r="A90" s="352"/>
      <c r="B90" s="472"/>
      <c r="C90" s="207"/>
      <c r="D90" s="208"/>
      <c r="E90" s="461"/>
      <c r="F90" s="461"/>
    </row>
    <row r="91" spans="1:6" ht="43.5" hidden="1" customHeight="1">
      <c r="A91" s="352"/>
      <c r="B91" s="472"/>
      <c r="C91" s="207"/>
      <c r="D91" s="208"/>
      <c r="E91" s="461"/>
      <c r="F91" s="461"/>
    </row>
    <row r="92" spans="1:6" ht="43.5" hidden="1" customHeight="1">
      <c r="A92" s="352"/>
      <c r="B92" s="472"/>
      <c r="C92" s="207"/>
      <c r="D92" s="208"/>
      <c r="E92" s="461"/>
      <c r="F92" s="461"/>
    </row>
    <row r="93" spans="1:6" ht="43.5" hidden="1" customHeight="1">
      <c r="A93" s="352"/>
      <c r="B93" s="472"/>
      <c r="C93" s="207"/>
      <c r="D93" s="208"/>
      <c r="E93" s="461"/>
      <c r="F93" s="461"/>
    </row>
    <row r="94" spans="1:6" s="6" customFormat="1" ht="29.25" hidden="1" customHeight="1">
      <c r="A94" s="352"/>
      <c r="B94" s="472"/>
      <c r="C94" s="207"/>
      <c r="D94" s="208"/>
      <c r="E94" s="461"/>
      <c r="F94" s="461"/>
    </row>
    <row r="95" spans="1:6" s="6" customFormat="1" ht="26.25" hidden="1" customHeight="1">
      <c r="A95" s="352"/>
      <c r="B95" s="472"/>
      <c r="C95" s="207"/>
      <c r="D95" s="208"/>
      <c r="E95" s="461"/>
      <c r="F95" s="461"/>
    </row>
    <row r="96" spans="1:6" s="6" customFormat="1" ht="32.25" hidden="1" customHeight="1">
      <c r="A96" s="352"/>
      <c r="B96" s="472"/>
      <c r="C96" s="207"/>
      <c r="D96" s="208"/>
      <c r="E96" s="461"/>
      <c r="F96" s="461"/>
    </row>
    <row r="97" spans="1:6" ht="33.75" hidden="1" customHeight="1" thickBot="1">
      <c r="A97" s="352"/>
      <c r="B97" s="472"/>
      <c r="C97" s="207"/>
      <c r="D97" s="208"/>
      <c r="E97" s="461"/>
      <c r="F97" s="461"/>
    </row>
    <row r="98" spans="1:6" ht="15" hidden="1" customHeight="1">
      <c r="A98" s="352"/>
      <c r="B98" s="472"/>
      <c r="C98" s="207">
        <f>'[20]расчет по услугам'!CE131</f>
        <v>0</v>
      </c>
      <c r="D98" s="208" t="s">
        <v>83</v>
      </c>
      <c r="E98" s="461">
        <f>'[22]расчет свод'!S100</f>
        <v>0</v>
      </c>
      <c r="F98" s="461"/>
    </row>
    <row r="99" spans="1:6" ht="27" hidden="1" customHeight="1" thickBot="1">
      <c r="A99" s="352"/>
      <c r="B99" s="472"/>
      <c r="C99" s="211"/>
      <c r="D99" s="211"/>
      <c r="E99" s="201"/>
      <c r="F99" s="210"/>
    </row>
    <row r="100" spans="1:6" ht="27" hidden="1" customHeight="1" thickBot="1">
      <c r="A100" s="352"/>
      <c r="B100" s="472"/>
      <c r="C100" s="211"/>
      <c r="D100" s="211"/>
      <c r="E100" s="201"/>
      <c r="F100" s="210"/>
    </row>
    <row r="101" spans="1:6" ht="27" hidden="1" customHeight="1" thickBot="1">
      <c r="A101" s="352"/>
      <c r="B101" s="472"/>
      <c r="C101" s="211"/>
      <c r="D101" s="211"/>
      <c r="E101" s="201"/>
      <c r="F101" s="210"/>
    </row>
    <row r="102" spans="1:6" ht="27" hidden="1" customHeight="1" thickBot="1">
      <c r="A102" s="352"/>
      <c r="B102" s="472"/>
      <c r="C102" s="211"/>
      <c r="D102" s="211"/>
      <c r="E102" s="201"/>
      <c r="F102" s="210"/>
    </row>
    <row r="103" spans="1:6" ht="15.75" hidden="1" customHeight="1" thickBot="1">
      <c r="A103" s="352"/>
      <c r="B103" s="472"/>
      <c r="C103" s="212"/>
      <c r="D103" s="212"/>
      <c r="E103" s="200"/>
      <c r="F103" s="320"/>
    </row>
    <row r="104" spans="1:6" ht="15.75" hidden="1" customHeight="1" thickBot="1">
      <c r="A104" s="352"/>
      <c r="B104" s="472"/>
      <c r="C104" s="601"/>
      <c r="D104" s="601"/>
      <c r="E104" s="601"/>
      <c r="F104" s="601"/>
    </row>
    <row r="105" spans="1:6" s="45" customFormat="1" ht="24" customHeight="1">
      <c r="A105" s="352"/>
      <c r="B105" s="472"/>
      <c r="C105" s="592" t="s">
        <v>77</v>
      </c>
      <c r="D105" s="592"/>
      <c r="E105" s="592"/>
      <c r="F105" s="592"/>
    </row>
    <row r="106" spans="1:6" ht="30" hidden="1" customHeight="1">
      <c r="A106" s="352"/>
      <c r="B106" s="472"/>
      <c r="C106" s="179"/>
      <c r="D106" s="317"/>
      <c r="E106" s="461"/>
      <c r="F106" s="461"/>
    </row>
    <row r="107" spans="1:6" ht="30" hidden="1" customHeight="1">
      <c r="A107" s="352"/>
      <c r="B107" s="472"/>
      <c r="C107" s="179"/>
      <c r="D107" s="317"/>
      <c r="E107" s="461"/>
      <c r="F107" s="461"/>
    </row>
    <row r="108" spans="1:6" ht="30" hidden="1" customHeight="1">
      <c r="A108" s="352"/>
      <c r="B108" s="472"/>
      <c r="C108" s="179"/>
      <c r="D108" s="317"/>
      <c r="E108" s="461"/>
      <c r="F108" s="461"/>
    </row>
    <row r="109" spans="1:6" ht="30" hidden="1" customHeight="1">
      <c r="A109" s="352"/>
      <c r="B109" s="472"/>
      <c r="C109" s="179"/>
      <c r="D109" s="317"/>
      <c r="E109" s="461"/>
      <c r="F109" s="461"/>
    </row>
    <row r="110" spans="1:6" ht="30" hidden="1" customHeight="1">
      <c r="A110" s="352"/>
      <c r="B110" s="472"/>
      <c r="C110" s="179"/>
      <c r="D110" s="317"/>
      <c r="E110" s="461"/>
      <c r="F110" s="461"/>
    </row>
    <row r="111" spans="1:6" ht="30" hidden="1" customHeight="1">
      <c r="A111" s="352"/>
      <c r="B111" s="472"/>
      <c r="C111" s="179"/>
      <c r="D111" s="317"/>
      <c r="E111" s="461"/>
      <c r="F111" s="461"/>
    </row>
    <row r="112" spans="1:6" ht="30" hidden="1" customHeight="1">
      <c r="A112" s="352"/>
      <c r="B112" s="472"/>
      <c r="C112" s="179"/>
      <c r="D112" s="317"/>
      <c r="E112" s="461"/>
      <c r="F112" s="461"/>
    </row>
    <row r="113" spans="1:6" ht="30" hidden="1" customHeight="1">
      <c r="A113" s="352"/>
      <c r="B113" s="472"/>
      <c r="C113" s="179"/>
      <c r="D113" s="317"/>
      <c r="E113" s="461"/>
      <c r="F113" s="461"/>
    </row>
    <row r="114" spans="1:6" ht="30" hidden="1" customHeight="1">
      <c r="A114" s="352"/>
      <c r="B114" s="472"/>
      <c r="C114" s="179"/>
      <c r="D114" s="317"/>
      <c r="E114" s="461"/>
      <c r="F114" s="461"/>
    </row>
    <row r="115" spans="1:6" ht="30" hidden="1" customHeight="1">
      <c r="A115" s="352"/>
      <c r="B115" s="472"/>
      <c r="C115" s="179"/>
      <c r="D115" s="317"/>
      <c r="E115" s="461"/>
      <c r="F115" s="461"/>
    </row>
    <row r="116" spans="1:6" ht="30" hidden="1" customHeight="1">
      <c r="A116" s="352"/>
      <c r="B116" s="472"/>
      <c r="C116" s="179"/>
      <c r="D116" s="317"/>
      <c r="E116" s="461"/>
      <c r="F116" s="461"/>
    </row>
    <row r="117" spans="1:6" ht="30" hidden="1" customHeight="1">
      <c r="A117" s="352"/>
      <c r="B117" s="472"/>
      <c r="C117" s="179"/>
      <c r="D117" s="317"/>
      <c r="E117" s="461"/>
      <c r="F117" s="461"/>
    </row>
    <row r="118" spans="1:6" ht="30" hidden="1" customHeight="1">
      <c r="A118" s="352"/>
      <c r="B118" s="472"/>
      <c r="C118" s="179"/>
      <c r="D118" s="315"/>
      <c r="E118" s="461"/>
      <c r="F118" s="461"/>
    </row>
    <row r="119" spans="1:6" ht="49.5" hidden="1" customHeight="1">
      <c r="A119" s="352"/>
      <c r="B119" s="472"/>
      <c r="C119" s="179"/>
      <c r="D119" s="315"/>
      <c r="E119" s="461"/>
      <c r="F119" s="461"/>
    </row>
    <row r="120" spans="1:6" ht="59.25" hidden="1" customHeight="1">
      <c r="A120" s="352"/>
      <c r="B120" s="472"/>
      <c r="C120" s="179"/>
      <c r="D120" s="315"/>
      <c r="E120" s="461"/>
      <c r="F120" s="461"/>
    </row>
    <row r="121" spans="1:6" ht="30" hidden="1" customHeight="1">
      <c r="A121" s="352"/>
      <c r="B121" s="472"/>
      <c r="C121" s="179"/>
      <c r="D121" s="315"/>
      <c r="E121" s="461"/>
      <c r="F121" s="461"/>
    </row>
    <row r="122" spans="1:6" ht="30" hidden="1" customHeight="1">
      <c r="A122" s="352"/>
      <c r="B122" s="472"/>
      <c r="C122" s="179"/>
      <c r="D122" s="315"/>
      <c r="E122" s="461"/>
      <c r="F122" s="461"/>
    </row>
    <row r="123" spans="1:6" ht="39" hidden="1" customHeight="1">
      <c r="A123" s="352"/>
      <c r="B123" s="472"/>
      <c r="C123" s="179"/>
      <c r="D123" s="315"/>
      <c r="E123" s="461"/>
      <c r="F123" s="461"/>
    </row>
    <row r="124" spans="1:6" ht="30" hidden="1" customHeight="1">
      <c r="A124" s="352"/>
      <c r="B124" s="472"/>
      <c r="C124" s="179"/>
      <c r="D124" s="315"/>
      <c r="E124" s="461"/>
      <c r="F124" s="461"/>
    </row>
    <row r="125" spans="1:6" s="38" customFormat="1" ht="39.75" hidden="1" customHeight="1">
      <c r="A125" s="352"/>
      <c r="B125" s="472"/>
      <c r="C125" s="179"/>
      <c r="D125" s="315"/>
      <c r="E125" s="461"/>
      <c r="F125" s="461"/>
    </row>
    <row r="126" spans="1:6" s="38" customFormat="1" ht="15" hidden="1" customHeight="1">
      <c r="A126" s="352"/>
      <c r="B126" s="472"/>
      <c r="C126" s="179" t="str">
        <f>'[20]расчет по услугам'!CQ153</f>
        <v>Проведение испытаний устройст заземления и изоляции электросетей</v>
      </c>
      <c r="D126" s="315" t="s">
        <v>85</v>
      </c>
      <c r="E126" s="461">
        <f>'[20]расчет по услугам'!S153</f>
        <v>2.1786492374727671E-3</v>
      </c>
      <c r="F126" s="461"/>
    </row>
    <row r="127" spans="1:6" s="38" customFormat="1" ht="15" hidden="1" customHeight="1">
      <c r="A127" s="352"/>
      <c r="B127" s="472"/>
      <c r="C127" s="179" t="str">
        <f>'[20]расчет по услугам'!CQ154</f>
        <v>Обслуживание системы наружного видеонаблюдения</v>
      </c>
      <c r="D127" s="315" t="s">
        <v>85</v>
      </c>
      <c r="E127" s="461">
        <f>'[20]расчет по услугам'!S154</f>
        <v>2.1786492374727671E-3</v>
      </c>
      <c r="F127" s="461"/>
    </row>
    <row r="128" spans="1:6" ht="15" hidden="1" customHeight="1">
      <c r="A128" s="352"/>
      <c r="B128" s="472"/>
      <c r="C128" s="179" t="str">
        <f>'[20]расчет по услугам'!CQ155</f>
        <v>Энергоаудит учреждений</v>
      </c>
      <c r="D128" s="315" t="s">
        <v>85</v>
      </c>
      <c r="E128" s="461">
        <f>'[20]расчет по услугам'!S155</f>
        <v>2.1786492374727671E-3</v>
      </c>
      <c r="F128" s="461"/>
    </row>
    <row r="129" spans="1:6" ht="15" hidden="1" customHeight="1">
      <c r="A129" s="352"/>
      <c r="B129" s="472"/>
      <c r="C129" s="179">
        <f>'[20]расчет по услугам'!CQ156</f>
        <v>0</v>
      </c>
      <c r="D129" s="315" t="s">
        <v>85</v>
      </c>
      <c r="E129" s="461">
        <f>'[20]расчет по услугам'!S156</f>
        <v>0</v>
      </c>
      <c r="F129" s="461"/>
    </row>
    <row r="130" spans="1:6" ht="30" hidden="1">
      <c r="A130" s="352"/>
      <c r="B130" s="472"/>
      <c r="C130" s="179" t="str">
        <f>'[20]расчет по услугам'!CQ157</f>
        <v>Организация питания воспитанников</v>
      </c>
      <c r="D130" s="315" t="s">
        <v>85</v>
      </c>
      <c r="E130" s="461">
        <f>'[20]расчет по услугам'!S157</f>
        <v>0</v>
      </c>
      <c r="F130" s="461"/>
    </row>
  </sheetData>
  <mergeCells count="115">
    <mergeCell ref="E127:F127"/>
    <mergeCell ref="E128:F128"/>
    <mergeCell ref="E129:F129"/>
    <mergeCell ref="E130:F130"/>
    <mergeCell ref="E121:F121"/>
    <mergeCell ref="E122:F122"/>
    <mergeCell ref="E123:F123"/>
    <mergeCell ref="E124:F124"/>
    <mergeCell ref="E125:F125"/>
    <mergeCell ref="E126:F126"/>
    <mergeCell ref="E115:F115"/>
    <mergeCell ref="E116:F116"/>
    <mergeCell ref="E117:F117"/>
    <mergeCell ref="E118:F118"/>
    <mergeCell ref="E119:F119"/>
    <mergeCell ref="E120:F120"/>
    <mergeCell ref="E109:F109"/>
    <mergeCell ref="E110:F110"/>
    <mergeCell ref="E111:F111"/>
    <mergeCell ref="E112:F112"/>
    <mergeCell ref="E113:F113"/>
    <mergeCell ref="E114:F114"/>
    <mergeCell ref="C105:F105"/>
    <mergeCell ref="E106:F106"/>
    <mergeCell ref="E107:F107"/>
    <mergeCell ref="E108:F108"/>
    <mergeCell ref="E96:F96"/>
    <mergeCell ref="E97:F97"/>
    <mergeCell ref="E98:F98"/>
    <mergeCell ref="C104:F104"/>
    <mergeCell ref="E90:F90"/>
    <mergeCell ref="E91:F91"/>
    <mergeCell ref="E92:F92"/>
    <mergeCell ref="E93:F93"/>
    <mergeCell ref="E94:F94"/>
    <mergeCell ref="E95:F95"/>
    <mergeCell ref="C86:F86"/>
    <mergeCell ref="E87:F87"/>
    <mergeCell ref="E88:F88"/>
    <mergeCell ref="E89:F89"/>
    <mergeCell ref="C83:F83"/>
    <mergeCell ref="E84:F84"/>
    <mergeCell ref="C85:F85"/>
    <mergeCell ref="E78:F78"/>
    <mergeCell ref="E79:F79"/>
    <mergeCell ref="E80:F80"/>
    <mergeCell ref="E81:F81"/>
    <mergeCell ref="C82:F82"/>
    <mergeCell ref="C76:F76"/>
    <mergeCell ref="C77:F77"/>
    <mergeCell ref="E70:F70"/>
    <mergeCell ref="C71:F71"/>
    <mergeCell ref="C72:F72"/>
    <mergeCell ref="E64:F64"/>
    <mergeCell ref="E65:F65"/>
    <mergeCell ref="E66:F66"/>
    <mergeCell ref="E67:F67"/>
    <mergeCell ref="E68:F68"/>
    <mergeCell ref="E69:F69"/>
    <mergeCell ref="C61:F61"/>
    <mergeCell ref="E62:F62"/>
    <mergeCell ref="E63:F63"/>
    <mergeCell ref="E56:F56"/>
    <mergeCell ref="E57:F57"/>
    <mergeCell ref="E58:F58"/>
    <mergeCell ref="E59:F59"/>
    <mergeCell ref="C60:F60"/>
    <mergeCell ref="E54:F54"/>
    <mergeCell ref="C55:F55"/>
    <mergeCell ref="C51:F51"/>
    <mergeCell ref="C53:F53"/>
    <mergeCell ref="E49:F49"/>
    <mergeCell ref="E50:F50"/>
    <mergeCell ref="E47:F47"/>
    <mergeCell ref="E48:F48"/>
    <mergeCell ref="E45:F45"/>
    <mergeCell ref="E46:F46"/>
    <mergeCell ref="E43:F43"/>
    <mergeCell ref="E44:F44"/>
    <mergeCell ref="E41:F41"/>
    <mergeCell ref="E42:F42"/>
    <mergeCell ref="E39:F39"/>
    <mergeCell ref="E40:F40"/>
    <mergeCell ref="E37:F37"/>
    <mergeCell ref="E38:F38"/>
    <mergeCell ref="E35:F35"/>
    <mergeCell ref="E36:F36"/>
    <mergeCell ref="E34:F34"/>
    <mergeCell ref="E31:F31"/>
    <mergeCell ref="E32:F32"/>
    <mergeCell ref="E30:F30"/>
    <mergeCell ref="E26:F26"/>
    <mergeCell ref="E27:F27"/>
    <mergeCell ref="E28:F28"/>
    <mergeCell ref="E25:F25"/>
    <mergeCell ref="E33:F33"/>
    <mergeCell ref="E29:F29"/>
    <mergeCell ref="E23:F23"/>
    <mergeCell ref="C24:F24"/>
    <mergeCell ref="E22:F22"/>
    <mergeCell ref="E18:F18"/>
    <mergeCell ref="E15:F15"/>
    <mergeCell ref="E16:F16"/>
    <mergeCell ref="E17:F17"/>
    <mergeCell ref="C19:F19"/>
    <mergeCell ref="A12:A130"/>
    <mergeCell ref="B12:B130"/>
    <mergeCell ref="C12:F12"/>
    <mergeCell ref="E13:F13"/>
    <mergeCell ref="E3:F3"/>
    <mergeCell ref="B6:F6"/>
    <mergeCell ref="E10:F10"/>
    <mergeCell ref="E14:F14"/>
    <mergeCell ref="E11:F11"/>
    <mergeCell ref="C21:F21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N138"/>
  <sheetViews>
    <sheetView view="pageBreakPreview" zoomScale="70" zoomScaleNormal="80" zoomScaleSheetLayoutView="70" zoomScalePageLayoutView="85" workbookViewId="0">
      <pane ySplit="5" topLeftCell="A6" activePane="bottomLeft" state="frozen"/>
      <selection activeCell="D1" sqref="D1:H1"/>
      <selection pane="bottomLeft" activeCell="C113" sqref="C113:H113"/>
    </sheetView>
  </sheetViews>
  <sheetFormatPr defaultColWidth="8.85546875" defaultRowHeight="15.75" outlineLevelRow="2"/>
  <cols>
    <col min="1" max="1" width="33.140625" style="9" customWidth="1"/>
    <col min="2" max="2" width="30.140625" style="9" customWidth="1"/>
    <col min="3" max="3" width="40.42578125" style="21" customWidth="1"/>
    <col min="4" max="4" width="20.140625" style="22" customWidth="1"/>
    <col min="5" max="5" width="13" style="9" hidden="1" customWidth="1"/>
    <col min="6" max="6" width="14" style="9" hidden="1" customWidth="1"/>
    <col min="7" max="7" width="14.85546875" style="9" hidden="1" customWidth="1"/>
    <col min="8" max="8" width="15.42578125" style="9" customWidth="1"/>
    <col min="9" max="9" width="10.85546875" style="9" bestFit="1" customWidth="1"/>
    <col min="10" max="10" width="13.85546875" style="9" customWidth="1"/>
    <col min="11" max="11" width="13" style="9" customWidth="1"/>
    <col min="12" max="12" width="12.7109375" style="9" customWidth="1"/>
    <col min="13" max="13" width="19.7109375" style="9" customWidth="1"/>
    <col min="14" max="16384" width="8.85546875" style="9"/>
  </cols>
  <sheetData>
    <row r="1" spans="1:14" ht="66" hidden="1" customHeight="1">
      <c r="D1" s="358"/>
      <c r="E1" s="358"/>
      <c r="F1" s="358"/>
      <c r="G1" s="358"/>
      <c r="H1" s="358"/>
    </row>
    <row r="2" spans="1:14" ht="19.5" hidden="1" customHeight="1"/>
    <row r="3" spans="1:14" ht="36.75" customHeight="1">
      <c r="A3" s="359" t="s">
        <v>37</v>
      </c>
      <c r="B3" s="359"/>
      <c r="C3" s="359"/>
      <c r="D3" s="359"/>
      <c r="E3" s="359"/>
      <c r="F3" s="359"/>
      <c r="G3" s="359"/>
      <c r="H3" s="359"/>
    </row>
    <row r="5" spans="1:14" ht="90" customHeight="1">
      <c r="A5" s="103" t="s">
        <v>38</v>
      </c>
      <c r="B5" s="103" t="s">
        <v>39</v>
      </c>
      <c r="C5" s="103" t="s">
        <v>40</v>
      </c>
      <c r="D5" s="360" t="s">
        <v>41</v>
      </c>
      <c r="E5" s="361"/>
      <c r="F5" s="103" t="s">
        <v>42</v>
      </c>
      <c r="G5" s="103" t="s">
        <v>43</v>
      </c>
      <c r="H5" s="103" t="s">
        <v>44</v>
      </c>
    </row>
    <row r="6" spans="1:14">
      <c r="A6" s="104">
        <v>1</v>
      </c>
      <c r="B6" s="104">
        <v>2</v>
      </c>
      <c r="C6" s="104">
        <v>3</v>
      </c>
      <c r="D6" s="362">
        <v>4</v>
      </c>
      <c r="E6" s="363"/>
      <c r="F6" s="104">
        <v>3</v>
      </c>
      <c r="G6" s="104">
        <v>4</v>
      </c>
      <c r="H6" s="104">
        <v>5</v>
      </c>
    </row>
    <row r="7" spans="1:14" ht="31.5" customHeight="1">
      <c r="A7" s="355" t="s">
        <v>201</v>
      </c>
      <c r="B7" s="355" t="s">
        <v>197</v>
      </c>
      <c r="C7" s="364" t="s">
        <v>89</v>
      </c>
      <c r="D7" s="364"/>
      <c r="E7" s="364"/>
      <c r="F7" s="364"/>
      <c r="G7" s="364"/>
      <c r="H7" s="364"/>
    </row>
    <row r="8" spans="1:14" ht="31.5" customHeight="1">
      <c r="A8" s="356"/>
      <c r="B8" s="356"/>
      <c r="C8" s="364" t="s">
        <v>90</v>
      </c>
      <c r="D8" s="364"/>
      <c r="E8" s="364"/>
      <c r="F8" s="364"/>
      <c r="G8" s="364"/>
      <c r="H8" s="364"/>
    </row>
    <row r="9" spans="1:14" ht="21" customHeight="1" outlineLevel="1">
      <c r="A9" s="356"/>
      <c r="B9" s="356"/>
      <c r="C9" s="112" t="str">
        <f>[1]расчет!$Y8</f>
        <v xml:space="preserve">Тренер </v>
      </c>
      <c r="D9" s="368" t="s">
        <v>83</v>
      </c>
      <c r="E9" s="369"/>
      <c r="F9" s="113" t="e">
        <f>D9*1776.4</f>
        <v>#VALUE!</v>
      </c>
      <c r="G9" s="113">
        <f>N17</f>
        <v>405150</v>
      </c>
      <c r="H9" s="114">
        <f>[1]расчет!AD8</f>
        <v>46.894857142857141</v>
      </c>
      <c r="I9" s="23"/>
      <c r="J9" s="24"/>
    </row>
    <row r="10" spans="1:14" ht="21" customHeight="1" outlineLevel="1">
      <c r="A10" s="356"/>
      <c r="B10" s="356"/>
      <c r="C10" s="112" t="str">
        <f>[1]расчет!$Y9</f>
        <v>Методист</v>
      </c>
      <c r="D10" s="368" t="s">
        <v>83</v>
      </c>
      <c r="E10" s="369"/>
      <c r="F10" s="113" t="e">
        <f>D10*1776.4</f>
        <v>#VALUE!</v>
      </c>
      <c r="G10" s="113">
        <f>G9</f>
        <v>405150</v>
      </c>
      <c r="H10" s="114">
        <f>[1]расчет!AD9</f>
        <v>0</v>
      </c>
      <c r="I10" s="23"/>
      <c r="J10" s="24"/>
    </row>
    <row r="11" spans="1:14" ht="24.75" hidden="1" customHeight="1" outlineLevel="1">
      <c r="A11" s="356"/>
      <c r="B11" s="356"/>
      <c r="C11" s="112" t="s">
        <v>91</v>
      </c>
      <c r="D11" s="368" t="s">
        <v>83</v>
      </c>
      <c r="E11" s="369"/>
      <c r="F11" s="113" t="e">
        <f>D11*1776.4</f>
        <v>#VALUE!</v>
      </c>
      <c r="G11" s="113">
        <f>G9</f>
        <v>405150</v>
      </c>
      <c r="H11" s="114">
        <f>[1]расчет!$S10</f>
        <v>0</v>
      </c>
    </row>
    <row r="12" spans="1:14" ht="15.75" hidden="1" customHeight="1" outlineLevel="1">
      <c r="A12" s="356"/>
      <c r="B12" s="356"/>
      <c r="C12" s="112"/>
      <c r="D12" s="368"/>
      <c r="E12" s="369"/>
      <c r="F12" s="113">
        <f>D12*1776.4</f>
        <v>0</v>
      </c>
      <c r="G12" s="113">
        <f>G9</f>
        <v>405150</v>
      </c>
      <c r="H12" s="114">
        <f>[1]расчет!$S11</f>
        <v>0</v>
      </c>
    </row>
    <row r="13" spans="1:14" ht="15.75" hidden="1" customHeight="1" outlineLevel="1">
      <c r="A13" s="356"/>
      <c r="B13" s="356"/>
      <c r="C13" s="112"/>
      <c r="D13" s="368"/>
      <c r="E13" s="369"/>
      <c r="F13" s="113">
        <f>D13*1776.4</f>
        <v>0</v>
      </c>
      <c r="G13" s="113">
        <f>G9</f>
        <v>405150</v>
      </c>
      <c r="H13" s="114">
        <f>[1]расчет!$S12</f>
        <v>0</v>
      </c>
      <c r="K13" s="9" t="s">
        <v>15</v>
      </c>
      <c r="L13" s="9" t="s">
        <v>92</v>
      </c>
    </row>
    <row r="14" spans="1:14" ht="15.75" hidden="1" customHeight="1" outlineLevel="1">
      <c r="A14" s="356"/>
      <c r="B14" s="356"/>
      <c r="C14" s="116"/>
      <c r="D14" s="117"/>
      <c r="E14" s="117"/>
      <c r="F14" s="113"/>
      <c r="G14" s="113"/>
      <c r="H14" s="114">
        <f>[1]расчет!$S13</f>
        <v>0</v>
      </c>
      <c r="K14" s="9">
        <v>576</v>
      </c>
      <c r="L14" s="9">
        <v>52</v>
      </c>
      <c r="M14" s="9">
        <f>L14*K14</f>
        <v>29952</v>
      </c>
      <c r="N14" s="9">
        <v>54</v>
      </c>
    </row>
    <row r="15" spans="1:14" ht="15.75" hidden="1" customHeight="1" outlineLevel="1">
      <c r="A15" s="356"/>
      <c r="B15" s="356"/>
      <c r="C15" s="112"/>
      <c r="D15" s="118"/>
      <c r="E15" s="118"/>
      <c r="F15" s="113"/>
      <c r="G15" s="113"/>
      <c r="H15" s="114" t="e">
        <f>[1]расчет!$S14</f>
        <v>#DIV/0!</v>
      </c>
      <c r="M15" s="9" t="s">
        <v>93</v>
      </c>
      <c r="N15" s="9">
        <f>ROUND(M14/N14,0)</f>
        <v>555</v>
      </c>
    </row>
    <row r="16" spans="1:14" ht="15" hidden="1" customHeight="1" outlineLevel="1">
      <c r="A16" s="356"/>
      <c r="B16" s="356"/>
      <c r="C16" s="112"/>
      <c r="D16" s="118"/>
      <c r="E16" s="118"/>
      <c r="F16" s="113"/>
      <c r="G16" s="113"/>
      <c r="H16" s="114">
        <f>[1]расчет!$S15</f>
        <v>0</v>
      </c>
      <c r="N16" s="9">
        <f>N15*730</f>
        <v>405150</v>
      </c>
    </row>
    <row r="17" spans="1:14" ht="15.75" hidden="1" customHeight="1" outlineLevel="1">
      <c r="A17" s="356"/>
      <c r="B17" s="356"/>
      <c r="C17" s="119"/>
      <c r="D17" s="120"/>
      <c r="E17" s="121"/>
      <c r="F17" s="121"/>
      <c r="G17" s="121"/>
      <c r="H17" s="114">
        <f>[1]расчет!$S16</f>
        <v>0</v>
      </c>
      <c r="N17" s="9">
        <f>N15*730</f>
        <v>405150</v>
      </c>
    </row>
    <row r="18" spans="1:14" ht="15.75" hidden="1" customHeight="1" outlineLevel="1">
      <c r="A18" s="356"/>
      <c r="B18" s="356"/>
      <c r="C18" s="282"/>
      <c r="D18" s="25"/>
      <c r="E18" s="26"/>
      <c r="F18" s="26"/>
      <c r="G18" s="26"/>
      <c r="H18" s="114">
        <f>[1]расчет!$S17</f>
        <v>0</v>
      </c>
    </row>
    <row r="19" spans="1:14" ht="34.5" customHeight="1" collapsed="1">
      <c r="A19" s="356"/>
      <c r="B19" s="356"/>
      <c r="C19" s="364" t="s">
        <v>94</v>
      </c>
      <c r="D19" s="364"/>
      <c r="E19" s="364"/>
      <c r="F19" s="364"/>
      <c r="G19" s="364"/>
      <c r="H19" s="364"/>
    </row>
    <row r="20" spans="1:14" ht="15.75" customHeight="1" outlineLevel="2">
      <c r="A20" s="356"/>
      <c r="B20" s="356"/>
      <c r="C20" s="112" t="str">
        <f>[1]расчет!$Y21</f>
        <v>Классные журналы</v>
      </c>
      <c r="D20" s="368" t="s">
        <v>52</v>
      </c>
      <c r="E20" s="369"/>
      <c r="F20" s="122">
        <v>54</v>
      </c>
      <c r="G20" s="113">
        <f>G9</f>
        <v>405150</v>
      </c>
      <c r="H20" s="114">
        <f>[1]расчет!AD21</f>
        <v>7.1428571428571425E-2</v>
      </c>
    </row>
    <row r="21" spans="1:14" ht="15.75" customHeight="1" outlineLevel="2">
      <c r="A21" s="356"/>
      <c r="B21" s="356"/>
      <c r="C21" s="112" t="str">
        <f>[1]расчет!$Y22</f>
        <v>Бумага для офисной техники</v>
      </c>
      <c r="D21" s="368" t="s">
        <v>52</v>
      </c>
      <c r="E21" s="369"/>
      <c r="F21" s="122">
        <v>60</v>
      </c>
      <c r="G21" s="113">
        <f>G9</f>
        <v>405150</v>
      </c>
      <c r="H21" s="114">
        <f>[1]расчет!AD22</f>
        <v>0.14285714285714285</v>
      </c>
    </row>
    <row r="22" spans="1:14" ht="15.75" customHeight="1" outlineLevel="2">
      <c r="A22" s="356"/>
      <c r="B22" s="356"/>
      <c r="C22" s="112" t="str">
        <f>[1]расчет!$Y23</f>
        <v>Канцелярский набор</v>
      </c>
      <c r="D22" s="368" t="s">
        <v>52</v>
      </c>
      <c r="E22" s="369"/>
      <c r="F22" s="122">
        <v>4</v>
      </c>
      <c r="G22" s="113">
        <f>G9</f>
        <v>405150</v>
      </c>
      <c r="H22" s="114">
        <f>[1]расчет!AD23</f>
        <v>7.1428571428571425E-2</v>
      </c>
    </row>
    <row r="23" spans="1:14" ht="15.75" customHeight="1" outlineLevel="2">
      <c r="A23" s="356"/>
      <c r="B23" s="356"/>
      <c r="C23" s="112" t="str">
        <f>[1]расчет!$Y24</f>
        <v>Набор шариковых ручек</v>
      </c>
      <c r="D23" s="368" t="s">
        <v>52</v>
      </c>
      <c r="E23" s="369"/>
      <c r="F23" s="122">
        <v>50</v>
      </c>
      <c r="G23" s="113">
        <f>G9</f>
        <v>405150</v>
      </c>
      <c r="H23" s="114">
        <f>[1]расчет!AD24</f>
        <v>7.1428571428571425E-2</v>
      </c>
    </row>
    <row r="24" spans="1:14" ht="15.75" customHeight="1" outlineLevel="2">
      <c r="A24" s="356"/>
      <c r="B24" s="356"/>
      <c r="C24" s="112" t="str">
        <f>[1]расчет!$Y25</f>
        <v>Набор гелевых ручек</v>
      </c>
      <c r="D24" s="368" t="s">
        <v>52</v>
      </c>
      <c r="E24" s="369"/>
      <c r="F24" s="122">
        <v>50</v>
      </c>
      <c r="G24" s="113">
        <f>G9</f>
        <v>405150</v>
      </c>
      <c r="H24" s="114">
        <f>[1]расчет!AD25</f>
        <v>7.1428571428571425E-2</v>
      </c>
    </row>
    <row r="25" spans="1:14" ht="15.75" customHeight="1" outlineLevel="2">
      <c r="A25" s="356"/>
      <c r="B25" s="356"/>
      <c r="C25" s="112" t="str">
        <f>[1]расчет!$Y26</f>
        <v>Стержень для ручек</v>
      </c>
      <c r="D25" s="368" t="s">
        <v>52</v>
      </c>
      <c r="E25" s="369"/>
      <c r="F25" s="122">
        <v>100</v>
      </c>
      <c r="G25" s="113">
        <f>G9</f>
        <v>405150</v>
      </c>
      <c r="H25" s="114">
        <f>[1]расчет!AD26</f>
        <v>0</v>
      </c>
    </row>
    <row r="26" spans="1:14" ht="15.75" customHeight="1" outlineLevel="2">
      <c r="A26" s="356"/>
      <c r="B26" s="356"/>
      <c r="C26" s="112" t="str">
        <f>[1]расчет!$Y27</f>
        <v>Скобы для степлера</v>
      </c>
      <c r="D26" s="368" t="s">
        <v>52</v>
      </c>
      <c r="E26" s="369"/>
      <c r="F26" s="122">
        <v>45</v>
      </c>
      <c r="G26" s="113">
        <f>G9</f>
        <v>405150</v>
      </c>
      <c r="H26" s="114">
        <f>[1]расчет!AD27</f>
        <v>7.1428571428571425E-2</v>
      </c>
    </row>
    <row r="27" spans="1:14" ht="15.75" customHeight="1" outlineLevel="2">
      <c r="A27" s="356"/>
      <c r="B27" s="356"/>
      <c r="C27" s="112" t="str">
        <f>[1]расчет!$Y28</f>
        <v>Архивная папка</v>
      </c>
      <c r="D27" s="368" t="s">
        <v>52</v>
      </c>
      <c r="E27" s="369"/>
      <c r="F27" s="122">
        <v>20</v>
      </c>
      <c r="G27" s="113">
        <f>G9</f>
        <v>405150</v>
      </c>
      <c r="H27" s="114">
        <f>[1]расчет!AD28</f>
        <v>7.1428571428571425E-2</v>
      </c>
    </row>
    <row r="28" spans="1:14" ht="15.75" customHeight="1" outlineLevel="2">
      <c r="A28" s="356"/>
      <c r="B28" s="356"/>
      <c r="C28" s="112" t="str">
        <f>[1]расчет!$Y29</f>
        <v>Пластиковая папка</v>
      </c>
      <c r="D28" s="368" t="s">
        <v>52</v>
      </c>
      <c r="E28" s="369"/>
      <c r="F28" s="122">
        <v>40</v>
      </c>
      <c r="G28" s="113">
        <f>G9</f>
        <v>405150</v>
      </c>
      <c r="H28" s="114">
        <f>[1]расчет!AD29</f>
        <v>7.1428571428571425E-2</v>
      </c>
    </row>
    <row r="29" spans="1:14" ht="15.75" customHeight="1" outlineLevel="2">
      <c r="A29" s="356"/>
      <c r="B29" s="356"/>
      <c r="C29" s="112" t="str">
        <f>[1]расчет!$Y30</f>
        <v>Скотч</v>
      </c>
      <c r="D29" s="368" t="s">
        <v>52</v>
      </c>
      <c r="E29" s="369"/>
      <c r="F29" s="122">
        <v>60</v>
      </c>
      <c r="G29" s="113">
        <f>G9</f>
        <v>405150</v>
      </c>
      <c r="H29" s="114">
        <f>[1]расчет!AD30</f>
        <v>7.1428571428571425E-2</v>
      </c>
    </row>
    <row r="30" spans="1:14" ht="15.75" customHeight="1" outlineLevel="2">
      <c r="A30" s="356"/>
      <c r="B30" s="356"/>
      <c r="C30" s="112" t="str">
        <f>[1]расчет!$Y31</f>
        <v>Ножницы</v>
      </c>
      <c r="D30" s="368" t="s">
        <v>52</v>
      </c>
      <c r="E30" s="369"/>
      <c r="F30" s="122">
        <v>30</v>
      </c>
      <c r="G30" s="113">
        <f>G9</f>
        <v>405150</v>
      </c>
      <c r="H30" s="114">
        <f>[1]расчет!AD31</f>
        <v>7.1428571428571425E-2</v>
      </c>
    </row>
    <row r="31" spans="1:14" ht="15.75" customHeight="1" outlineLevel="2">
      <c r="A31" s="356"/>
      <c r="B31" s="356"/>
      <c r="C31" s="112" t="str">
        <f>[1]расчет!$Y32</f>
        <v>Канцелярские скрепки, булавки</v>
      </c>
      <c r="D31" s="368" t="s">
        <v>52</v>
      </c>
      <c r="E31" s="369"/>
      <c r="F31" s="122">
        <v>20</v>
      </c>
      <c r="G31" s="113">
        <f>G9</f>
        <v>405150</v>
      </c>
      <c r="H31" s="114">
        <f>[1]расчет!AD32</f>
        <v>7.1428571428571425E-2</v>
      </c>
    </row>
    <row r="32" spans="1:14" ht="15.75" customHeight="1" outlineLevel="2">
      <c r="A32" s="356"/>
      <c r="B32" s="356"/>
      <c r="C32" s="112" t="str">
        <f>[1]расчет!$Y33</f>
        <v>Набор файлов (100шт.)</v>
      </c>
      <c r="D32" s="368" t="s">
        <v>52</v>
      </c>
      <c r="E32" s="369"/>
      <c r="F32" s="122">
        <v>30</v>
      </c>
      <c r="G32" s="113">
        <f>G9</f>
        <v>405150</v>
      </c>
      <c r="H32" s="114">
        <f>[1]расчет!AD33</f>
        <v>7.1428571428571425E-2</v>
      </c>
    </row>
    <row r="33" spans="1:8" ht="15.75" customHeight="1" outlineLevel="2">
      <c r="A33" s="356"/>
      <c r="B33" s="356"/>
      <c r="C33" s="112" t="str">
        <f>[1]расчет!$Y34</f>
        <v>Клей канцелярский</v>
      </c>
      <c r="D33" s="368" t="s">
        <v>52</v>
      </c>
      <c r="E33" s="369"/>
      <c r="F33" s="122">
        <v>5</v>
      </c>
      <c r="G33" s="113">
        <f>G9</f>
        <v>405150</v>
      </c>
      <c r="H33" s="114">
        <f>[1]расчет!AD34</f>
        <v>7.1428571428571425E-2</v>
      </c>
    </row>
    <row r="34" spans="1:8" ht="15.75" customHeight="1" outlineLevel="2">
      <c r="A34" s="356"/>
      <c r="B34" s="356"/>
      <c r="C34" s="112" t="str">
        <f>[1]расчет!$Y35</f>
        <v>Набор маркеров</v>
      </c>
      <c r="D34" s="368" t="s">
        <v>52</v>
      </c>
      <c r="E34" s="369"/>
      <c r="F34" s="122">
        <v>15</v>
      </c>
      <c r="G34" s="113">
        <f>G9</f>
        <v>405150</v>
      </c>
      <c r="H34" s="114">
        <f>[1]расчет!AD35</f>
        <v>7.1428571428571425E-2</v>
      </c>
    </row>
    <row r="35" spans="1:8" ht="15.75" customHeight="1" outlineLevel="2">
      <c r="A35" s="356"/>
      <c r="B35" s="356"/>
      <c r="C35" s="112" t="str">
        <f>[1]расчет!$Y36</f>
        <v>картридж</v>
      </c>
      <c r="D35" s="368" t="s">
        <v>52</v>
      </c>
      <c r="E35" s="369"/>
      <c r="F35" s="123">
        <v>10</v>
      </c>
      <c r="G35" s="113">
        <f>G9</f>
        <v>405150</v>
      </c>
      <c r="H35" s="114">
        <f>[1]расчет!AD36</f>
        <v>7.1428571428571425E-2</v>
      </c>
    </row>
    <row r="36" spans="1:8" ht="15.75" customHeight="1" outlineLevel="2">
      <c r="A36" s="356"/>
      <c r="B36" s="356"/>
      <c r="C36" s="112" t="str">
        <f>[1]расчет!$Y37</f>
        <v>тонер</v>
      </c>
      <c r="D36" s="368" t="s">
        <v>52</v>
      </c>
      <c r="E36" s="369"/>
      <c r="F36" s="124">
        <v>20</v>
      </c>
      <c r="G36" s="113">
        <f>G9</f>
        <v>405150</v>
      </c>
      <c r="H36" s="114">
        <f>[1]расчет!AD37</f>
        <v>7.1428571428571425E-2</v>
      </c>
    </row>
    <row r="37" spans="1:8" ht="15.75" customHeight="1" outlineLevel="2">
      <c r="A37" s="356"/>
      <c r="B37" s="356"/>
      <c r="C37" s="112" t="str">
        <f>[1]расчет!$Y38</f>
        <v>Фотобумага</v>
      </c>
      <c r="D37" s="368" t="s">
        <v>52</v>
      </c>
      <c r="E37" s="369"/>
      <c r="F37" s="124">
        <v>5</v>
      </c>
      <c r="G37" s="113">
        <f>G9</f>
        <v>405150</v>
      </c>
      <c r="H37" s="114">
        <f>[1]расчет!AD38</f>
        <v>7.1428571428571425E-2</v>
      </c>
    </row>
    <row r="38" spans="1:8" ht="15.75" customHeight="1" outlineLevel="2">
      <c r="A38" s="356"/>
      <c r="B38" s="356"/>
      <c r="C38" s="112" t="str">
        <f>[1]расчет!$Y39</f>
        <v>Прочие журналы регистрации</v>
      </c>
      <c r="D38" s="368" t="s">
        <v>52</v>
      </c>
      <c r="E38" s="369"/>
      <c r="F38" s="125">
        <v>100</v>
      </c>
      <c r="G38" s="113">
        <f>G9</f>
        <v>405150</v>
      </c>
      <c r="H38" s="114">
        <f>[1]расчет!AD39</f>
        <v>7.1428571428571425E-2</v>
      </c>
    </row>
    <row r="39" spans="1:8" ht="30" customHeight="1" outlineLevel="2">
      <c r="A39" s="356"/>
      <c r="B39" s="356"/>
      <c r="C39" s="112" t="str">
        <f>[1]расчет!$Y40</f>
        <v>Расходные материалы  (мазь парафин, пробки, шайбы, прочие)</v>
      </c>
      <c r="D39" s="368" t="s">
        <v>52</v>
      </c>
      <c r="E39" s="369"/>
      <c r="F39" s="125">
        <v>20</v>
      </c>
      <c r="G39" s="113">
        <f>G9</f>
        <v>405150</v>
      </c>
      <c r="H39" s="114">
        <f>[1]расчет!AD40</f>
        <v>0</v>
      </c>
    </row>
    <row r="40" spans="1:8" ht="15.75" hidden="1" customHeight="1" outlineLevel="2">
      <c r="A40" s="356"/>
      <c r="B40" s="356"/>
      <c r="C40" s="112"/>
      <c r="D40" s="368"/>
      <c r="E40" s="369"/>
      <c r="F40" s="125"/>
      <c r="G40" s="113"/>
      <c r="H40" s="114">
        <f>[12]расчет!S41</f>
        <v>0</v>
      </c>
    </row>
    <row r="41" spans="1:8" ht="15.75" hidden="1" customHeight="1" outlineLevel="2">
      <c r="A41" s="356"/>
      <c r="B41" s="356"/>
      <c r="C41" s="112"/>
      <c r="D41" s="368"/>
      <c r="E41" s="369"/>
      <c r="F41" s="125"/>
      <c r="G41" s="113"/>
      <c r="H41" s="114">
        <f>[12]расчет!S42</f>
        <v>0</v>
      </c>
    </row>
    <row r="42" spans="1:8" ht="15.75" hidden="1" customHeight="1" outlineLevel="2">
      <c r="A42" s="356"/>
      <c r="B42" s="356"/>
      <c r="C42" s="112"/>
      <c r="D42" s="368"/>
      <c r="E42" s="369"/>
      <c r="F42" s="125"/>
      <c r="G42" s="113"/>
      <c r="H42" s="114">
        <f>[12]расчет!S43</f>
        <v>0</v>
      </c>
    </row>
    <row r="43" spans="1:8" ht="15.75" hidden="1" customHeight="1" outlineLevel="2">
      <c r="A43" s="356"/>
      <c r="B43" s="356"/>
      <c r="C43" s="112"/>
      <c r="D43" s="368"/>
      <c r="E43" s="369"/>
      <c r="F43" s="125"/>
      <c r="G43" s="113">
        <f>G9</f>
        <v>405150</v>
      </c>
      <c r="H43" s="114">
        <f>[12]расчет!S44</f>
        <v>0</v>
      </c>
    </row>
    <row r="44" spans="1:8" ht="15.75" hidden="1" customHeight="1" outlineLevel="2">
      <c r="A44" s="356"/>
      <c r="B44" s="356"/>
      <c r="C44" s="112"/>
      <c r="D44" s="368"/>
      <c r="E44" s="369"/>
      <c r="F44" s="125"/>
      <c r="G44" s="113">
        <f>G9</f>
        <v>405150</v>
      </c>
      <c r="H44" s="114">
        <f>[12]расчет!S45</f>
        <v>0</v>
      </c>
    </row>
    <row r="45" spans="1:8" ht="15.75" hidden="1" customHeight="1" outlineLevel="2">
      <c r="A45" s="356"/>
      <c r="B45" s="356"/>
      <c r="C45" s="112"/>
      <c r="D45" s="368"/>
      <c r="E45" s="369"/>
      <c r="F45" s="125"/>
      <c r="G45" s="113">
        <f>G9</f>
        <v>405150</v>
      </c>
      <c r="H45" s="114" t="str">
        <f>[12]расчет!S46</f>
        <v>Норма (шт.)</v>
      </c>
    </row>
    <row r="46" spans="1:8" ht="35.25" customHeight="1" collapsed="1">
      <c r="A46" s="356"/>
      <c r="B46" s="356"/>
      <c r="C46" s="364" t="s">
        <v>95</v>
      </c>
      <c r="D46" s="364"/>
      <c r="E46" s="364"/>
      <c r="F46" s="364"/>
      <c r="G46" s="364"/>
      <c r="H46" s="364"/>
    </row>
    <row r="47" spans="1:8" ht="15.75" customHeight="1" outlineLevel="2">
      <c r="A47" s="356"/>
      <c r="B47" s="356"/>
      <c r="C47" s="116" t="str">
        <f>[1]расчет!$Y49</f>
        <v>медосмотр (пед работники)</v>
      </c>
      <c r="D47" s="366" t="s">
        <v>96</v>
      </c>
      <c r="E47" s="367"/>
      <c r="F47" s="113">
        <v>15</v>
      </c>
      <c r="G47" s="113">
        <f>G9</f>
        <v>405150</v>
      </c>
      <c r="H47" s="114">
        <f>[1]расчет!AD49</f>
        <v>4.2857142857142855E-6</v>
      </c>
    </row>
    <row r="48" spans="1:8" ht="33" customHeight="1" outlineLevel="2">
      <c r="A48" s="356"/>
      <c r="B48" s="356"/>
      <c r="C48" s="116" t="str">
        <f>[1]расчет!$Y50</f>
        <v>командировочные расходы педработников</v>
      </c>
      <c r="D48" s="366" t="s">
        <v>52</v>
      </c>
      <c r="E48" s="367"/>
      <c r="F48" s="113">
        <v>8</v>
      </c>
      <c r="G48" s="113">
        <f t="shared" ref="G48" si="0">G10</f>
        <v>405150</v>
      </c>
      <c r="H48" s="114">
        <f>[1]расчет!AD50</f>
        <v>4.2857142857142855E-6</v>
      </c>
    </row>
    <row r="49" spans="1:8" outlineLevel="2">
      <c r="A49" s="356"/>
      <c r="B49" s="356"/>
      <c r="C49" s="116" t="str">
        <f>[1]расчет!$Y51</f>
        <v>Питание участников мероприятий (соревнования)</v>
      </c>
      <c r="D49" s="366" t="s">
        <v>96</v>
      </c>
      <c r="E49" s="367"/>
      <c r="F49" s="113">
        <v>20</v>
      </c>
      <c r="G49" s="113">
        <f>G9</f>
        <v>405150</v>
      </c>
      <c r="H49" s="114">
        <f>[1]расчет!AD51</f>
        <v>4.2857142857142855E-6</v>
      </c>
    </row>
    <row r="50" spans="1:8" outlineLevel="2">
      <c r="A50" s="356"/>
      <c r="B50" s="356"/>
      <c r="C50" s="116" t="str">
        <f>[1]расчет!$Y52</f>
        <v>Участие воспитанников в различных мероприятиях за пределами района (проезд, проживание, питание)</v>
      </c>
      <c r="D50" s="366" t="s">
        <v>96</v>
      </c>
      <c r="E50" s="367"/>
      <c r="F50" s="113">
        <v>1200</v>
      </c>
      <c r="G50" s="113">
        <f>G12</f>
        <v>405150</v>
      </c>
      <c r="H50" s="114">
        <f>[1]расчет!AD52</f>
        <v>4.2857142857142855E-6</v>
      </c>
    </row>
    <row r="51" spans="1:8" ht="31.5" outlineLevel="2">
      <c r="A51" s="356"/>
      <c r="B51" s="356"/>
      <c r="C51" s="116" t="str">
        <f>[1]расчет!$Y53</f>
        <v>Награждение участников мероприятий</v>
      </c>
      <c r="D51" s="366" t="s">
        <v>96</v>
      </c>
      <c r="E51" s="367"/>
      <c r="F51" s="113">
        <v>140</v>
      </c>
      <c r="G51" s="113">
        <f>G9</f>
        <v>405150</v>
      </c>
      <c r="H51" s="114">
        <f>[1]расчет!AD53</f>
        <v>4.2857142857142855E-6</v>
      </c>
    </row>
    <row r="52" spans="1:8" ht="15.75" hidden="1" customHeight="1" outlineLevel="2">
      <c r="A52" s="356"/>
      <c r="B52" s="356"/>
      <c r="C52" s="116" t="e">
        <f>[11]расчет!N54</f>
        <v>#REF!</v>
      </c>
      <c r="D52" s="366" t="s">
        <v>96</v>
      </c>
      <c r="E52" s="367"/>
      <c r="F52" s="113">
        <v>1200</v>
      </c>
      <c r="G52" s="113">
        <f>G9</f>
        <v>405150</v>
      </c>
      <c r="H52" s="114">
        <f>[1]расчет!AD54</f>
        <v>0</v>
      </c>
    </row>
    <row r="53" spans="1:8" ht="15.75" hidden="1" customHeight="1" outlineLevel="2">
      <c r="A53" s="356"/>
      <c r="B53" s="356"/>
      <c r="C53" s="27"/>
      <c r="D53" s="28"/>
      <c r="E53" s="113"/>
      <c r="F53" s="113">
        <v>0.4</v>
      </c>
      <c r="G53" s="113">
        <f>G9</f>
        <v>405150</v>
      </c>
      <c r="H53" s="114">
        <f>[1]расчет!AD55</f>
        <v>0</v>
      </c>
    </row>
    <row r="54" spans="1:8" ht="15.75" hidden="1" customHeight="1" outlineLevel="2">
      <c r="A54" s="356"/>
      <c r="B54" s="356"/>
      <c r="C54" s="27"/>
      <c r="D54" s="28"/>
      <c r="E54" s="113"/>
      <c r="F54" s="113">
        <v>0.4</v>
      </c>
      <c r="G54" s="113">
        <f t="shared" ref="G54:G61" si="1">G9</f>
        <v>405150</v>
      </c>
      <c r="H54" s="114">
        <f>[1]расчет!AD56</f>
        <v>0</v>
      </c>
    </row>
    <row r="55" spans="1:8" ht="15.75" hidden="1" customHeight="1" outlineLevel="2">
      <c r="A55" s="356"/>
      <c r="B55" s="356"/>
      <c r="C55" s="27"/>
      <c r="D55" s="28"/>
      <c r="E55" s="113"/>
      <c r="F55" s="113">
        <v>0.4</v>
      </c>
      <c r="G55" s="113">
        <f t="shared" si="1"/>
        <v>405150</v>
      </c>
      <c r="H55" s="114">
        <f>[1]расчет!AD57</f>
        <v>0</v>
      </c>
    </row>
    <row r="56" spans="1:8" ht="15.75" hidden="1" customHeight="1" outlineLevel="2">
      <c r="A56" s="356"/>
      <c r="B56" s="356"/>
      <c r="C56" s="27"/>
      <c r="D56" s="28"/>
      <c r="E56" s="113"/>
      <c r="F56" s="113">
        <v>0.4</v>
      </c>
      <c r="G56" s="113">
        <f t="shared" si="1"/>
        <v>405150</v>
      </c>
      <c r="H56" s="114">
        <f>[1]расчет!AD58</f>
        <v>0</v>
      </c>
    </row>
    <row r="57" spans="1:8" ht="15.75" hidden="1" customHeight="1" outlineLevel="2">
      <c r="A57" s="356"/>
      <c r="B57" s="356"/>
      <c r="C57" s="27"/>
      <c r="D57" s="28"/>
      <c r="E57" s="113"/>
      <c r="F57" s="113">
        <v>0.4</v>
      </c>
      <c r="G57" s="113">
        <f t="shared" si="1"/>
        <v>405150</v>
      </c>
      <c r="H57" s="114">
        <f>[1]расчет!AD59</f>
        <v>0</v>
      </c>
    </row>
    <row r="58" spans="1:8" ht="15.75" hidden="1" customHeight="1" outlineLevel="2">
      <c r="A58" s="356"/>
      <c r="B58" s="356"/>
      <c r="C58" s="112" t="s">
        <v>56</v>
      </c>
      <c r="D58" s="118"/>
      <c r="E58" s="113"/>
      <c r="F58" s="113">
        <v>0.4</v>
      </c>
      <c r="G58" s="113">
        <f t="shared" si="1"/>
        <v>405150</v>
      </c>
      <c r="H58" s="114" t="e">
        <f>[1]расчет!AD60</f>
        <v>#DIV/0!</v>
      </c>
    </row>
    <row r="59" spans="1:8" ht="15.75" hidden="1" customHeight="1" outlineLevel="2">
      <c r="A59" s="356"/>
      <c r="B59" s="356"/>
      <c r="C59" s="112" t="s">
        <v>56</v>
      </c>
      <c r="D59" s="118"/>
      <c r="E59" s="113"/>
      <c r="F59" s="113">
        <v>0.4</v>
      </c>
      <c r="G59" s="113">
        <f t="shared" si="1"/>
        <v>0</v>
      </c>
      <c r="H59" s="114" t="e">
        <f>[1]расчет!AD61</f>
        <v>#DIV/0!</v>
      </c>
    </row>
    <row r="60" spans="1:8" ht="15.75" hidden="1" customHeight="1" outlineLevel="2">
      <c r="A60" s="356"/>
      <c r="B60" s="356"/>
      <c r="C60" s="112" t="s">
        <v>56</v>
      </c>
      <c r="D60" s="118"/>
      <c r="E60" s="113"/>
      <c r="F60" s="113">
        <v>0.4</v>
      </c>
      <c r="G60" s="113">
        <f t="shared" si="1"/>
        <v>0</v>
      </c>
      <c r="H60" s="114" t="e">
        <f>[1]расчет!AD62</f>
        <v>#DIV/0!</v>
      </c>
    </row>
    <row r="61" spans="1:8" ht="15.75" hidden="1" customHeight="1" outlineLevel="2">
      <c r="A61" s="356"/>
      <c r="B61" s="356"/>
      <c r="C61" s="112" t="s">
        <v>56</v>
      </c>
      <c r="D61" s="118"/>
      <c r="E61" s="113"/>
      <c r="F61" s="113">
        <v>0.4</v>
      </c>
      <c r="G61" s="113">
        <f t="shared" si="1"/>
        <v>0</v>
      </c>
      <c r="H61" s="114" t="e">
        <f>[1]расчет!AD63</f>
        <v>#DIV/0!</v>
      </c>
    </row>
    <row r="62" spans="1:8" ht="15.75" hidden="1" customHeight="1" outlineLevel="2">
      <c r="A62" s="356"/>
      <c r="B62" s="356"/>
      <c r="C62" s="112"/>
      <c r="D62" s="118"/>
      <c r="E62" s="113"/>
      <c r="F62" s="113"/>
      <c r="G62" s="113"/>
      <c r="H62" s="114">
        <f>[1]расчет!AD64</f>
        <v>0</v>
      </c>
    </row>
    <row r="63" spans="1:8" ht="15" hidden="1" customHeight="1" outlineLevel="2">
      <c r="A63" s="356"/>
      <c r="B63" s="356"/>
      <c r="C63" s="119"/>
      <c r="D63" s="120"/>
      <c r="E63" s="120"/>
      <c r="F63" s="120"/>
      <c r="G63" s="120"/>
      <c r="H63" s="114">
        <f>[1]расчет!AD65</f>
        <v>0</v>
      </c>
    </row>
    <row r="64" spans="1:8" ht="20.25" customHeight="1" collapsed="1">
      <c r="A64" s="356"/>
      <c r="B64" s="356"/>
      <c r="C64" s="607" t="s">
        <v>80</v>
      </c>
      <c r="D64" s="608"/>
      <c r="E64" s="608"/>
      <c r="F64" s="608"/>
      <c r="G64" s="608"/>
      <c r="H64" s="608"/>
    </row>
    <row r="65" spans="1:8" ht="15" customHeight="1">
      <c r="A65" s="356"/>
      <c r="B65" s="356"/>
      <c r="C65" s="606" t="s">
        <v>97</v>
      </c>
      <c r="D65" s="606"/>
      <c r="E65" s="606"/>
      <c r="F65" s="606"/>
      <c r="G65" s="606"/>
      <c r="H65" s="606"/>
    </row>
    <row r="66" spans="1:8" ht="15.75" customHeight="1">
      <c r="A66" s="356"/>
      <c r="B66" s="356"/>
      <c r="C66" s="112" t="str">
        <f>[1]расчет!$Y69</f>
        <v>Электроэнергия 1</v>
      </c>
      <c r="D66" s="126" t="s">
        <v>61</v>
      </c>
      <c r="E66" s="127">
        <f>(227.72*1000)</f>
        <v>227720</v>
      </c>
      <c r="F66" s="113">
        <v>405150</v>
      </c>
      <c r="G66" s="128">
        <v>1</v>
      </c>
      <c r="H66" s="132">
        <f>[1]расчет!AD69</f>
        <v>0.64375114841102643</v>
      </c>
    </row>
    <row r="67" spans="1:8" ht="15.75" customHeight="1">
      <c r="A67" s="356"/>
      <c r="B67" s="356"/>
      <c r="C67" s="112" t="str">
        <f>[1]расчет!$Y70</f>
        <v>Теплоэнергия</v>
      </c>
      <c r="D67" s="126" t="s">
        <v>63</v>
      </c>
      <c r="E67" s="127">
        <v>941.96</v>
      </c>
      <c r="F67" s="113">
        <v>405150</v>
      </c>
      <c r="G67" s="128">
        <v>1</v>
      </c>
      <c r="H67" s="132">
        <f>[1]расчет!AD70</f>
        <v>3.0009956507041952E-3</v>
      </c>
    </row>
    <row r="68" spans="1:8" ht="18.75">
      <c r="A68" s="356"/>
      <c r="B68" s="356"/>
      <c r="C68" s="112" t="str">
        <f>[1]расчет!$Y71</f>
        <v>Холодное водоснабжение</v>
      </c>
      <c r="D68" s="126" t="s">
        <v>99</v>
      </c>
      <c r="E68" s="127">
        <v>11111.91</v>
      </c>
      <c r="F68" s="113">
        <v>405150</v>
      </c>
      <c r="G68" s="128">
        <v>1</v>
      </c>
      <c r="H68" s="132">
        <f>[1]расчет!AD71</f>
        <v>1.6234408240070251E-2</v>
      </c>
    </row>
    <row r="69" spans="1:8" ht="18.75">
      <c r="A69" s="356"/>
      <c r="B69" s="356"/>
      <c r="C69" s="112" t="str">
        <f>[1]расчет!$Y72</f>
        <v>Вывоз бытовых стоков</v>
      </c>
      <c r="D69" s="126" t="s">
        <v>99</v>
      </c>
      <c r="E69" s="127">
        <v>9932.9699999999993</v>
      </c>
      <c r="F69" s="113">
        <v>405150</v>
      </c>
      <c r="G69" s="128">
        <v>1</v>
      </c>
      <c r="H69" s="132">
        <f>[1]расчет!AD72</f>
        <v>1.4956050577089896E-4</v>
      </c>
    </row>
    <row r="70" spans="1:8" ht="15.75" customHeight="1">
      <c r="A70" s="356"/>
      <c r="B70" s="356"/>
      <c r="C70" s="112" t="str">
        <f>[1]расчет!$Y73</f>
        <v>Вывоз ТКО</v>
      </c>
      <c r="D70" s="126" t="s">
        <v>99</v>
      </c>
      <c r="E70" s="127">
        <v>9932.9699999999993</v>
      </c>
      <c r="F70" s="113">
        <v>405150</v>
      </c>
      <c r="G70" s="128">
        <v>1</v>
      </c>
      <c r="H70" s="132">
        <f>[1]расчет!AD$79</f>
        <v>4.2731573077399699E-6</v>
      </c>
    </row>
    <row r="71" spans="1:8" ht="30" customHeight="1">
      <c r="A71" s="356"/>
      <c r="B71" s="356"/>
      <c r="C71" s="364" t="s">
        <v>100</v>
      </c>
      <c r="D71" s="364"/>
      <c r="E71" s="364"/>
      <c r="F71" s="364"/>
      <c r="G71" s="364"/>
      <c r="H71" s="364"/>
    </row>
    <row r="72" spans="1:8" ht="64.5" customHeight="1">
      <c r="A72" s="356"/>
      <c r="B72" s="356"/>
      <c r="C72" s="112" t="str">
        <f>[1]расчет!$Y76</f>
        <v>Техническое обслуживание и регламентно-профилактический ремонт систем охранно-тревожной сигнализации</v>
      </c>
      <c r="D72" s="102" t="s">
        <v>55</v>
      </c>
      <c r="E72" s="129">
        <v>1</v>
      </c>
      <c r="F72" s="113">
        <v>405150</v>
      </c>
      <c r="G72" s="128">
        <v>1</v>
      </c>
      <c r="H72" s="114">
        <f>[1]расчет!AD76</f>
        <v>4.2731573077399699E-6</v>
      </c>
    </row>
    <row r="73" spans="1:8" ht="15.75" customHeight="1">
      <c r="A73" s="356"/>
      <c r="B73" s="356"/>
      <c r="C73" s="112" t="str">
        <f>[1]расчет!$Y77</f>
        <v>Проведение текущего ремонта (строительные материалы)</v>
      </c>
      <c r="D73" s="102" t="s">
        <v>55</v>
      </c>
      <c r="E73" s="129">
        <v>1</v>
      </c>
      <c r="F73" s="113">
        <v>405150</v>
      </c>
      <c r="G73" s="128">
        <v>1</v>
      </c>
      <c r="H73" s="114">
        <f>[1]расчет!AD77</f>
        <v>4.2731573077399699E-6</v>
      </c>
    </row>
    <row r="74" spans="1:8" ht="15.75" customHeight="1">
      <c r="A74" s="356"/>
      <c r="B74" s="356"/>
      <c r="C74" s="112" t="str">
        <f>[1]расчет!$Y78</f>
        <v>Обслуживание тревожной кнопки</v>
      </c>
      <c r="D74" s="102" t="s">
        <v>55</v>
      </c>
      <c r="E74" s="130">
        <v>1</v>
      </c>
      <c r="F74" s="113">
        <v>405150</v>
      </c>
      <c r="G74" s="128">
        <v>1</v>
      </c>
      <c r="H74" s="114">
        <f>[1]расчет!AD78</f>
        <v>4.2731573077399699E-6</v>
      </c>
    </row>
    <row r="75" spans="1:8" ht="31.5">
      <c r="A75" s="356"/>
      <c r="B75" s="356"/>
      <c r="C75" s="112" t="str">
        <f>[1]расчет!$Y79</f>
        <v>Уборка территории от снега, заливка катков</v>
      </c>
      <c r="D75" s="102" t="s">
        <v>55</v>
      </c>
      <c r="E75" s="130"/>
      <c r="F75" s="113"/>
      <c r="G75" s="128"/>
      <c r="H75" s="114">
        <f>[1]расчет!AD79</f>
        <v>4.2731573077399699E-6</v>
      </c>
    </row>
    <row r="76" spans="1:8" ht="18.75" customHeight="1">
      <c r="A76" s="356"/>
      <c r="B76" s="356"/>
      <c r="C76" s="112" t="str">
        <f>[1]расчет!$Y80</f>
        <v>Дератизация и дезинфекция</v>
      </c>
      <c r="D76" s="102" t="s">
        <v>55</v>
      </c>
      <c r="E76" s="130"/>
      <c r="F76" s="113"/>
      <c r="G76" s="128"/>
      <c r="H76" s="114">
        <f>[1]расчет!AD80</f>
        <v>4.2731573077399699E-6</v>
      </c>
    </row>
    <row r="77" spans="1:8" ht="14.25" customHeight="1">
      <c r="A77" s="356"/>
      <c r="B77" s="356"/>
      <c r="C77" s="112" t="str">
        <f>[1]расчет!$Y81</f>
        <v xml:space="preserve">Аварийно-диспетчерское обслуживание </v>
      </c>
      <c r="D77" s="102" t="s">
        <v>55</v>
      </c>
      <c r="E77" s="130"/>
      <c r="F77" s="113"/>
      <c r="G77" s="128"/>
      <c r="H77" s="114">
        <f>[1]расчет!AD81</f>
        <v>4.2731573077399699E-6</v>
      </c>
    </row>
    <row r="78" spans="1:8">
      <c r="A78" s="356"/>
      <c r="B78" s="356"/>
      <c r="C78" s="112" t="str">
        <f>[1]расчет!$Y82</f>
        <v xml:space="preserve">Поверка тепловодосчетчиков </v>
      </c>
      <c r="D78" s="102" t="s">
        <v>55</v>
      </c>
      <c r="E78" s="130"/>
      <c r="F78" s="113"/>
      <c r="G78" s="128"/>
      <c r="H78" s="114">
        <f>[1]расчет!AD82</f>
        <v>4.2731573077399699E-6</v>
      </c>
    </row>
    <row r="79" spans="1:8" ht="15.75" customHeight="1">
      <c r="A79" s="356"/>
      <c r="B79" s="356"/>
      <c r="C79" s="112" t="str">
        <f>[1]расчет!$Y83</f>
        <v>Годовое техобслуживание узлов учета тепловодоснабжения (ООО Теплоучет)</v>
      </c>
      <c r="D79" s="102" t="s">
        <v>55</v>
      </c>
      <c r="E79" s="129">
        <v>1</v>
      </c>
      <c r="F79" s="113">
        <v>405150</v>
      </c>
      <c r="G79" s="128">
        <v>1</v>
      </c>
      <c r="H79" s="114">
        <f>[1]расчет!AD83</f>
        <v>4.2731573077399699E-6</v>
      </c>
    </row>
    <row r="80" spans="1:8" ht="18" customHeight="1">
      <c r="A80" s="356"/>
      <c r="B80" s="356"/>
      <c r="C80" s="112" t="str">
        <f>[1]расчет!$Y84</f>
        <v>ТО Автотранспорта</v>
      </c>
      <c r="D80" s="102" t="s">
        <v>55</v>
      </c>
      <c r="E80" s="129">
        <v>1</v>
      </c>
      <c r="F80" s="113">
        <v>405150</v>
      </c>
      <c r="G80" s="128">
        <v>1</v>
      </c>
      <c r="H80" s="114">
        <f>[1]расчет!AD84</f>
        <v>4.2731573077399699E-6</v>
      </c>
    </row>
    <row r="81" spans="1:8" ht="33" customHeight="1">
      <c r="A81" s="356"/>
      <c r="B81" s="356"/>
      <c r="C81" s="112" t="str">
        <f>[1]расчет!$Y85</f>
        <v>Работы по замене гнутых поперечин на хоккейной коробке п. Тея</v>
      </c>
      <c r="D81" s="102" t="s">
        <v>55</v>
      </c>
      <c r="E81" s="129">
        <v>1</v>
      </c>
      <c r="F81" s="113">
        <v>405150</v>
      </c>
      <c r="G81" s="128">
        <v>1</v>
      </c>
      <c r="H81" s="114">
        <f>[1]расчет!AD85</f>
        <v>4.2731573077399699E-6</v>
      </c>
    </row>
    <row r="82" spans="1:8" ht="28.5" customHeight="1">
      <c r="A82" s="356"/>
      <c r="B82" s="356"/>
      <c r="C82" s="112" t="str">
        <f>[1]расчет!$Y86</f>
        <v>Промывка и опрессовка систем отопления</v>
      </c>
      <c r="D82" s="102" t="s">
        <v>55</v>
      </c>
      <c r="E82" s="129">
        <v>4</v>
      </c>
      <c r="F82" s="113">
        <v>405150</v>
      </c>
      <c r="G82" s="128">
        <v>1</v>
      </c>
      <c r="H82" s="114">
        <f>[1]расчет!AD86</f>
        <v>4.2731573077399699E-6</v>
      </c>
    </row>
    <row r="83" spans="1:8" ht="15.75" hidden="1" customHeight="1">
      <c r="A83" s="356"/>
      <c r="B83" s="356"/>
      <c r="C83" s="112"/>
      <c r="D83" s="120"/>
      <c r="E83" s="121"/>
      <c r="F83" s="121"/>
      <c r="G83" s="121"/>
      <c r="H83" s="121"/>
    </row>
    <row r="84" spans="1:8" ht="32.25" customHeight="1">
      <c r="A84" s="356"/>
      <c r="B84" s="356"/>
      <c r="C84" s="364" t="s">
        <v>101</v>
      </c>
      <c r="D84" s="364"/>
      <c r="E84" s="364"/>
      <c r="F84" s="364"/>
      <c r="G84" s="364"/>
      <c r="H84" s="364"/>
    </row>
    <row r="85" spans="1:8" ht="15.75" customHeight="1">
      <c r="A85" s="356"/>
      <c r="B85" s="356"/>
      <c r="C85" s="112"/>
      <c r="D85" s="118"/>
      <c r="E85" s="131"/>
      <c r="F85" s="113">
        <v>405150</v>
      </c>
      <c r="G85" s="128"/>
      <c r="H85" s="114"/>
    </row>
    <row r="86" spans="1:8" ht="15.75" hidden="1" customHeight="1">
      <c r="A86" s="356"/>
      <c r="B86" s="356"/>
      <c r="C86" s="112"/>
      <c r="D86" s="118"/>
      <c r="E86" s="131"/>
      <c r="F86" s="113">
        <v>405150</v>
      </c>
      <c r="G86" s="128"/>
      <c r="H86" s="132">
        <f t="shared" ref="H86:H87" si="2">E86*G86/F86</f>
        <v>0</v>
      </c>
    </row>
    <row r="87" spans="1:8" ht="15.75" hidden="1" customHeight="1">
      <c r="A87" s="356"/>
      <c r="B87" s="356"/>
      <c r="C87" s="112"/>
      <c r="D87" s="118"/>
      <c r="E87" s="131"/>
      <c r="F87" s="113">
        <v>405150</v>
      </c>
      <c r="G87" s="128"/>
      <c r="H87" s="132">
        <f t="shared" si="2"/>
        <v>0</v>
      </c>
    </row>
    <row r="88" spans="1:8" ht="15.75" hidden="1" customHeight="1">
      <c r="A88" s="356"/>
      <c r="B88" s="356"/>
      <c r="C88" s="119"/>
      <c r="D88" s="120"/>
      <c r="E88" s="121"/>
      <c r="F88" s="121"/>
      <c r="G88" s="121"/>
      <c r="H88" s="121"/>
    </row>
    <row r="89" spans="1:8" ht="15" customHeight="1">
      <c r="A89" s="356"/>
      <c r="B89" s="356"/>
      <c r="C89" s="364" t="s">
        <v>102</v>
      </c>
      <c r="D89" s="364"/>
      <c r="E89" s="364"/>
      <c r="F89" s="364"/>
      <c r="G89" s="364"/>
      <c r="H89" s="364"/>
    </row>
    <row r="90" spans="1:8" ht="15.75" customHeight="1">
      <c r="A90" s="356"/>
      <c r="B90" s="356"/>
      <c r="C90" s="112" t="str">
        <f>[1]расчет!$Y94</f>
        <v>Абонентская связь</v>
      </c>
      <c r="D90" s="102" t="s">
        <v>55</v>
      </c>
      <c r="E90" s="131">
        <v>1</v>
      </c>
      <c r="F90" s="113">
        <v>405150</v>
      </c>
      <c r="G90" s="128">
        <v>1</v>
      </c>
      <c r="H90" s="114">
        <f>[1]расчет!$AD94</f>
        <v>7.1428571428571425E-2</v>
      </c>
    </row>
    <row r="91" spans="1:8" ht="19.5" customHeight="1">
      <c r="A91" s="356"/>
      <c r="B91" s="356"/>
      <c r="C91" s="112" t="str">
        <f>[1]расчет!$Y95</f>
        <v>Интернет</v>
      </c>
      <c r="D91" s="102" t="s">
        <v>55</v>
      </c>
      <c r="E91" s="131"/>
      <c r="F91" s="113">
        <v>405150</v>
      </c>
      <c r="G91" s="128">
        <v>1</v>
      </c>
      <c r="H91" s="114">
        <f>[1]расчет!$AD95</f>
        <v>0</v>
      </c>
    </row>
    <row r="92" spans="1:8" ht="18" customHeight="1">
      <c r="A92" s="356"/>
      <c r="B92" s="356"/>
      <c r="C92" s="112" t="str">
        <f>[1]расчет!$Y96</f>
        <v>Иные услуги связи</v>
      </c>
      <c r="D92" s="102" t="s">
        <v>55</v>
      </c>
      <c r="E92" s="131">
        <v>1</v>
      </c>
      <c r="F92" s="113">
        <v>405150</v>
      </c>
      <c r="G92" s="128">
        <v>1</v>
      </c>
      <c r="H92" s="114">
        <f>[1]расчет!$AD96</f>
        <v>0</v>
      </c>
    </row>
    <row r="93" spans="1:8" ht="12.75" hidden="1" customHeight="1">
      <c r="A93" s="356"/>
      <c r="B93" s="356"/>
      <c r="C93" s="112">
        <f>[1]расчет!$Y97</f>
        <v>0</v>
      </c>
      <c r="D93" s="102" t="s">
        <v>55</v>
      </c>
      <c r="E93" s="131">
        <v>1</v>
      </c>
      <c r="F93" s="113">
        <v>405150</v>
      </c>
      <c r="G93" s="128">
        <v>1</v>
      </c>
      <c r="H93" s="114">
        <f>[1]расчет!$AD97</f>
        <v>0</v>
      </c>
    </row>
    <row r="94" spans="1:8" ht="15.75" hidden="1" customHeight="1">
      <c r="A94" s="356"/>
      <c r="B94" s="356"/>
      <c r="C94" s="119"/>
      <c r="D94" s="120"/>
      <c r="E94" s="121"/>
      <c r="F94" s="121"/>
      <c r="G94" s="121"/>
      <c r="H94" s="121"/>
    </row>
    <row r="95" spans="1:8" ht="15" customHeight="1">
      <c r="A95" s="356"/>
      <c r="B95" s="356"/>
      <c r="C95" s="364" t="s">
        <v>103</v>
      </c>
      <c r="D95" s="364"/>
      <c r="E95" s="364"/>
      <c r="F95" s="364"/>
      <c r="G95" s="364"/>
      <c r="H95" s="364"/>
    </row>
    <row r="96" spans="1:8" ht="31.5">
      <c r="A96" s="356"/>
      <c r="B96" s="356"/>
      <c r="C96" s="112" t="str">
        <f>[1]расчет!$Y99</f>
        <v>Оплата грузовых перевозок по доставке грузов</v>
      </c>
      <c r="D96" s="118" t="s">
        <v>74</v>
      </c>
      <c r="E96" s="131">
        <v>8</v>
      </c>
      <c r="F96" s="113">
        <v>405150</v>
      </c>
      <c r="G96" s="128">
        <v>1</v>
      </c>
      <c r="H96" s="114">
        <f>[1]расчет!AD99</f>
        <v>4.2731573077399699E-6</v>
      </c>
    </row>
    <row r="97" spans="1:8" ht="31.5">
      <c r="A97" s="356"/>
      <c r="B97" s="356"/>
      <c r="C97" s="112" t="str">
        <f>[1]расчет!$Y100</f>
        <v>Спецрейсы (спортивно-массовые мероприятия)</v>
      </c>
      <c r="D97" s="118" t="s">
        <v>74</v>
      </c>
      <c r="E97" s="131"/>
      <c r="F97" s="113"/>
      <c r="G97" s="128"/>
      <c r="H97" s="114">
        <f>[1]расчет!AD100</f>
        <v>4.2731573077399699E-6</v>
      </c>
    </row>
    <row r="98" spans="1:8" ht="34.5" customHeight="1">
      <c r="A98" s="356"/>
      <c r="B98" s="356"/>
      <c r="C98" s="112" t="str">
        <f>[1]расчет!$Y101</f>
        <v>Оплата проезда работников в командировку и обратно</v>
      </c>
      <c r="D98" s="118" t="str">
        <f>[11]расчет!O101</f>
        <v>количество работников, чел.</v>
      </c>
      <c r="E98" s="130">
        <v>79</v>
      </c>
      <c r="F98" s="113">
        <v>405150</v>
      </c>
      <c r="G98" s="128">
        <v>1</v>
      </c>
      <c r="H98" s="114">
        <f>[1]расчет!AD101</f>
        <v>4.2731573077399699E-6</v>
      </c>
    </row>
    <row r="99" spans="1:8" ht="38.25" customHeight="1">
      <c r="A99" s="356"/>
      <c r="B99" s="356"/>
      <c r="C99" s="365" t="s">
        <v>104</v>
      </c>
      <c r="D99" s="365"/>
      <c r="E99" s="365"/>
      <c r="F99" s="365"/>
      <c r="G99" s="365"/>
      <c r="H99" s="365"/>
    </row>
    <row r="100" spans="1:8" ht="15.75" customHeight="1">
      <c r="A100" s="356"/>
      <c r="B100" s="356"/>
      <c r="C100" s="79" t="str">
        <f>[1]расчет!$Y104</f>
        <v>Директор</v>
      </c>
      <c r="D100" s="118" t="s">
        <v>76</v>
      </c>
      <c r="E100" s="133">
        <v>1</v>
      </c>
      <c r="F100" s="113">
        <v>405150</v>
      </c>
      <c r="G100" s="128">
        <v>1</v>
      </c>
      <c r="H100" s="114">
        <f>[1]расчет!$AD104</f>
        <v>4.2731573077399699E-6</v>
      </c>
    </row>
    <row r="101" spans="1:8">
      <c r="A101" s="356"/>
      <c r="B101" s="356"/>
      <c r="C101" s="79" t="str">
        <f>[1]расчет!$Y105</f>
        <v>Заместитель директора по учебно  воспитательной работе</v>
      </c>
      <c r="D101" s="118" t="s">
        <v>76</v>
      </c>
      <c r="E101" s="133">
        <v>4</v>
      </c>
      <c r="F101" s="113">
        <v>405150</v>
      </c>
      <c r="G101" s="128">
        <v>1</v>
      </c>
      <c r="H101" s="114">
        <f>[1]расчет!$AD105</f>
        <v>8.5463146154799399E-6</v>
      </c>
    </row>
    <row r="102" spans="1:8" ht="15.75" customHeight="1">
      <c r="A102" s="356"/>
      <c r="B102" s="356"/>
      <c r="C102" s="79" t="str">
        <f>[1]расчет!$Y106</f>
        <v>Зам.директора по АХЧ</v>
      </c>
      <c r="D102" s="118" t="s">
        <v>76</v>
      </c>
      <c r="E102" s="133">
        <v>1</v>
      </c>
      <c r="F102" s="113">
        <v>405150</v>
      </c>
      <c r="G102" s="128">
        <v>1</v>
      </c>
      <c r="H102" s="114">
        <f>[1]расчет!$AD106</f>
        <v>8.5463146154799399E-6</v>
      </c>
    </row>
    <row r="103" spans="1:8" ht="15.75" customHeight="1">
      <c r="A103" s="356"/>
      <c r="B103" s="356"/>
      <c r="C103" s="79" t="str">
        <f>[1]расчет!$Y107</f>
        <v>Делопроизводитель</v>
      </c>
      <c r="D103" s="118" t="s">
        <v>76</v>
      </c>
      <c r="E103" s="133">
        <v>1</v>
      </c>
      <c r="F103" s="113">
        <v>405150</v>
      </c>
      <c r="G103" s="128">
        <v>1</v>
      </c>
      <c r="H103" s="114">
        <f>[1]расчет!$AD107</f>
        <v>4.2731573077399699E-6</v>
      </c>
    </row>
    <row r="104" spans="1:8" ht="15.75" customHeight="1">
      <c r="A104" s="356"/>
      <c r="B104" s="356"/>
      <c r="C104" s="79" t="str">
        <f>[1]расчет!$Y108</f>
        <v>Водитель</v>
      </c>
      <c r="D104" s="118" t="s">
        <v>76</v>
      </c>
      <c r="E104" s="133">
        <v>9</v>
      </c>
      <c r="F104" s="113">
        <v>405150</v>
      </c>
      <c r="G104" s="128">
        <v>1</v>
      </c>
      <c r="H104" s="114">
        <f>[1]расчет!$AD108</f>
        <v>4.2731573077399699E-6</v>
      </c>
    </row>
    <row r="105" spans="1:8" ht="30" customHeight="1">
      <c r="A105" s="356"/>
      <c r="B105" s="356"/>
      <c r="C105" s="79" t="str">
        <f>[1]расчет!$Y109</f>
        <v>Рабочий по обслуживанию и ремонту зданий</v>
      </c>
      <c r="D105" s="118" t="s">
        <v>76</v>
      </c>
      <c r="E105" s="133">
        <v>1</v>
      </c>
      <c r="F105" s="113">
        <v>405150</v>
      </c>
      <c r="G105" s="128">
        <v>1</v>
      </c>
      <c r="H105" s="114">
        <f>[1]расчет!$AD109</f>
        <v>2.5638943846439818E-5</v>
      </c>
    </row>
    <row r="106" spans="1:8" ht="15.75" customHeight="1">
      <c r="A106" s="356"/>
      <c r="B106" s="356"/>
      <c r="C106" s="79" t="str">
        <f>[1]расчет!$Y110</f>
        <v>Гардеробщик</v>
      </c>
      <c r="D106" s="118" t="s">
        <v>76</v>
      </c>
      <c r="E106" s="133">
        <v>14</v>
      </c>
      <c r="F106" s="113">
        <v>405150</v>
      </c>
      <c r="G106" s="128">
        <v>1</v>
      </c>
      <c r="H106" s="114">
        <f>[1]расчет!$AD110</f>
        <v>4.2731573077399699E-6</v>
      </c>
    </row>
    <row r="107" spans="1:8" ht="15.75" customHeight="1">
      <c r="A107" s="356"/>
      <c r="B107" s="356"/>
      <c r="C107" s="79" t="str">
        <f>[1]расчет!$Y111</f>
        <v>Строж</v>
      </c>
      <c r="D107" s="118" t="s">
        <v>76</v>
      </c>
      <c r="E107" s="133">
        <v>9.5</v>
      </c>
      <c r="F107" s="113">
        <v>405150</v>
      </c>
      <c r="G107" s="128">
        <v>1</v>
      </c>
      <c r="H107" s="114">
        <f>[1]расчет!$AD111</f>
        <v>6.4097359616099547E-5</v>
      </c>
    </row>
    <row r="108" spans="1:8" ht="15.75" customHeight="1">
      <c r="A108" s="356"/>
      <c r="B108" s="356"/>
      <c r="C108" s="79" t="str">
        <f>[1]расчет!$Y112</f>
        <v>Дворник</v>
      </c>
      <c r="D108" s="118" t="s">
        <v>76</v>
      </c>
      <c r="E108" s="133">
        <v>8</v>
      </c>
      <c r="F108" s="113">
        <v>405150</v>
      </c>
      <c r="G108" s="128">
        <v>1</v>
      </c>
      <c r="H108" s="114">
        <f>[1]расчет!$AD112</f>
        <v>2.1365786538699845E-5</v>
      </c>
    </row>
    <row r="109" spans="1:8" ht="15.75" customHeight="1">
      <c r="A109" s="356"/>
      <c r="B109" s="356"/>
      <c r="C109" s="79" t="str">
        <f>[1]расчет!$Y113</f>
        <v>Уборщик служебных помещений</v>
      </c>
      <c r="D109" s="118" t="s">
        <v>76</v>
      </c>
      <c r="E109" s="298"/>
      <c r="F109" s="299"/>
      <c r="G109" s="300"/>
      <c r="H109" s="114">
        <f>[1]расчет!$AD113</f>
        <v>3.4185258461919759E-5</v>
      </c>
    </row>
    <row r="110" spans="1:8" ht="14.25" customHeight="1">
      <c r="A110" s="356"/>
      <c r="B110" s="356"/>
      <c r="C110" s="79" t="str">
        <f>[1]расчет!$Y114</f>
        <v>Вахтер</v>
      </c>
      <c r="D110" s="118" t="s">
        <v>76</v>
      </c>
      <c r="E110" s="298"/>
      <c r="F110" s="299"/>
      <c r="G110" s="300"/>
      <c r="H110" s="114">
        <f>[1]расчет!$AD114</f>
        <v>4.2731573077399699E-6</v>
      </c>
    </row>
    <row r="111" spans="1:8" ht="15.75" hidden="1" customHeight="1">
      <c r="A111" s="356"/>
      <c r="B111" s="356"/>
      <c r="C111" s="79" t="e">
        <f>[9]расчет!$Y115</f>
        <v>#REF!</v>
      </c>
      <c r="D111" s="118" t="s">
        <v>76</v>
      </c>
      <c r="E111" s="298"/>
      <c r="F111" s="299"/>
      <c r="G111" s="300"/>
      <c r="H111" s="237"/>
    </row>
    <row r="112" spans="1:8" ht="15.75" hidden="1" customHeight="1">
      <c r="A112" s="356"/>
      <c r="B112" s="356"/>
      <c r="C112" s="79"/>
      <c r="D112" s="118" t="s">
        <v>76</v>
      </c>
      <c r="E112" s="134"/>
      <c r="F112" s="135"/>
      <c r="G112" s="136"/>
      <c r="H112" s="114"/>
    </row>
    <row r="113" spans="1:8" ht="21.75" customHeight="1">
      <c r="A113" s="356"/>
      <c r="B113" s="356"/>
      <c r="C113" s="364" t="s">
        <v>105</v>
      </c>
      <c r="D113" s="364"/>
      <c r="E113" s="364"/>
      <c r="F113" s="364"/>
      <c r="G113" s="364"/>
      <c r="H113" s="364"/>
    </row>
    <row r="114" spans="1:8" ht="15.75" customHeight="1">
      <c r="A114" s="356"/>
      <c r="B114" s="356"/>
      <c r="C114" s="137" t="str">
        <f>[1]расчет!$Y117</f>
        <v>Медикаменты</v>
      </c>
      <c r="D114" s="102" t="s">
        <v>55</v>
      </c>
      <c r="E114" s="130">
        <v>1</v>
      </c>
      <c r="F114" s="113">
        <v>405150</v>
      </c>
      <c r="G114" s="128">
        <v>1</v>
      </c>
      <c r="H114" s="114">
        <f>[1]расчет!$AD117</f>
        <v>4.2731573077399699E-6</v>
      </c>
    </row>
    <row r="115" spans="1:8">
      <c r="A115" s="356"/>
      <c r="B115" s="356"/>
      <c r="C115" s="137" t="str">
        <f>[1]расчет!$Y118</f>
        <v>Демеркуризация отработанных ламп</v>
      </c>
      <c r="D115" s="102" t="s">
        <v>55</v>
      </c>
      <c r="E115" s="130">
        <v>1</v>
      </c>
      <c r="F115" s="113">
        <v>405150</v>
      </c>
      <c r="G115" s="128">
        <v>1</v>
      </c>
      <c r="H115" s="114">
        <f>[1]расчет!$AD118</f>
        <v>4.2731573077399699E-6</v>
      </c>
    </row>
    <row r="116" spans="1:8" ht="15.75" customHeight="1">
      <c r="A116" s="356"/>
      <c r="B116" s="356"/>
      <c r="C116" s="137" t="str">
        <f>[1]расчет!$Y119</f>
        <v>Обучение персонала</v>
      </c>
      <c r="D116" s="102" t="s">
        <v>55</v>
      </c>
      <c r="E116" s="130">
        <v>1</v>
      </c>
      <c r="F116" s="113">
        <v>405150</v>
      </c>
      <c r="G116" s="128">
        <v>1</v>
      </c>
      <c r="H116" s="114">
        <f>[1]расчет!$AD119</f>
        <v>4.2731573077399699E-6</v>
      </c>
    </row>
    <row r="117" spans="1:8">
      <c r="A117" s="356"/>
      <c r="B117" s="356"/>
      <c r="C117" s="137" t="str">
        <f>[1]расчет!$Y120</f>
        <v>Продление лицензии программного обеспечения</v>
      </c>
      <c r="D117" s="102" t="s">
        <v>55</v>
      </c>
      <c r="E117" s="130">
        <v>1</v>
      </c>
      <c r="F117" s="113">
        <v>405150</v>
      </c>
      <c r="G117" s="128">
        <v>1</v>
      </c>
      <c r="H117" s="114">
        <f>[1]расчет!$AD120</f>
        <v>4.2731573077399699E-6</v>
      </c>
    </row>
    <row r="118" spans="1:8" ht="15.75" customHeight="1">
      <c r="A118" s="356"/>
      <c r="B118" s="356"/>
      <c r="C118" s="137" t="str">
        <f>[1]расчет!$Y121</f>
        <v>Услуги центра СЭС</v>
      </c>
      <c r="D118" s="102" t="s">
        <v>55</v>
      </c>
      <c r="E118" s="130">
        <v>1</v>
      </c>
      <c r="F118" s="113">
        <v>405150</v>
      </c>
      <c r="G118" s="128">
        <v>1</v>
      </c>
      <c r="H118" s="114">
        <f>[1]расчет!$AD121</f>
        <v>4.2731573077399699E-6</v>
      </c>
    </row>
    <row r="119" spans="1:8" ht="15.75" customHeight="1">
      <c r="A119" s="356"/>
      <c r="B119" s="356"/>
      <c r="C119" s="137" t="str">
        <f>[1]расчет!$Y122</f>
        <v>Замена технического паспорта</v>
      </c>
      <c r="D119" s="102" t="s">
        <v>55</v>
      </c>
      <c r="E119" s="129">
        <v>1</v>
      </c>
      <c r="F119" s="113">
        <v>405150</v>
      </c>
      <c r="G119" s="128">
        <v>1</v>
      </c>
      <c r="H119" s="114">
        <f>[1]расчет!$AD122</f>
        <v>4.2731573077399699E-6</v>
      </c>
    </row>
    <row r="120" spans="1:8" ht="15.75" customHeight="1">
      <c r="A120" s="356"/>
      <c r="B120" s="356"/>
      <c r="C120" s="137" t="str">
        <f>[1]расчет!$Y123</f>
        <v>Госпошлина</v>
      </c>
      <c r="D120" s="102" t="s">
        <v>55</v>
      </c>
      <c r="E120" s="130">
        <v>1</v>
      </c>
      <c r="F120" s="113">
        <v>405150</v>
      </c>
      <c r="G120" s="128">
        <v>1</v>
      </c>
      <c r="H120" s="114">
        <f>[1]расчет!$AD123</f>
        <v>4.2731573077399699E-6</v>
      </c>
    </row>
    <row r="121" spans="1:8" ht="28.5" customHeight="1">
      <c r="A121" s="356"/>
      <c r="B121" s="356"/>
      <c r="C121" s="137" t="str">
        <f>[1]расчет!$Y124</f>
        <v>пособие по уходу за ребенком до 3-х лет</v>
      </c>
      <c r="D121" s="102" t="s">
        <v>55</v>
      </c>
      <c r="E121" s="130">
        <v>1</v>
      </c>
      <c r="F121" s="113">
        <v>405150</v>
      </c>
      <c r="G121" s="128">
        <v>1</v>
      </c>
      <c r="H121" s="114">
        <f>[1]расчет!$AD124</f>
        <v>4.2731573077399699E-6</v>
      </c>
    </row>
    <row r="122" spans="1:8" ht="30" customHeight="1">
      <c r="A122" s="356"/>
      <c r="B122" s="356"/>
      <c r="C122" s="137" t="str">
        <f>[1]расчет!$Y125</f>
        <v>Медосмотр административного  и младшего обслуживающего персонала</v>
      </c>
      <c r="D122" s="102" t="s">
        <v>55</v>
      </c>
      <c r="E122" s="130">
        <v>1</v>
      </c>
      <c r="F122" s="113">
        <v>405150</v>
      </c>
      <c r="G122" s="128">
        <v>1</v>
      </c>
      <c r="H122" s="114">
        <f>[1]расчет!$AD125</f>
        <v>8.5463146154799382E-5</v>
      </c>
    </row>
    <row r="123" spans="1:8" ht="19.5" customHeight="1">
      <c r="A123" s="356"/>
      <c r="B123" s="356"/>
      <c r="C123" s="137" t="str">
        <f>[1]расчет!$Y126</f>
        <v>Проведение военно-полевых сборов</v>
      </c>
      <c r="D123" s="102" t="s">
        <v>96</v>
      </c>
      <c r="E123" s="130">
        <v>15</v>
      </c>
      <c r="F123" s="113">
        <v>405150</v>
      </c>
      <c r="G123" s="128">
        <v>1</v>
      </c>
      <c r="H123" s="114">
        <f>[1]расчет!$AD126</f>
        <v>4.2731573077399699E-6</v>
      </c>
    </row>
    <row r="124" spans="1:8" ht="18" customHeight="1">
      <c r="A124" s="356"/>
      <c r="B124" s="356"/>
      <c r="C124" s="137" t="str">
        <f>[1]расчет!$Y127</f>
        <v>Продукты питания</v>
      </c>
      <c r="D124" s="102" t="s">
        <v>55</v>
      </c>
      <c r="E124" s="130">
        <v>1</v>
      </c>
      <c r="F124" s="113">
        <v>405150</v>
      </c>
      <c r="G124" s="128">
        <v>1</v>
      </c>
      <c r="H124" s="114">
        <f>[1]расчет!$AD127</f>
        <v>4.2731573077399699E-6</v>
      </c>
    </row>
    <row r="125" spans="1:8">
      <c r="A125" s="356"/>
      <c r="B125" s="356"/>
      <c r="C125" s="137" t="str">
        <f>[1]расчет!$Y128</f>
        <v>Подписка на периодические издания</v>
      </c>
      <c r="D125" s="102" t="s">
        <v>55</v>
      </c>
      <c r="E125" s="130">
        <v>1</v>
      </c>
      <c r="F125" s="113">
        <v>405150</v>
      </c>
      <c r="G125" s="128">
        <v>1</v>
      </c>
      <c r="H125" s="114">
        <f>[1]расчет!$AD128</f>
        <v>4.2731573077399699E-6</v>
      </c>
    </row>
    <row r="126" spans="1:8" ht="15.75" customHeight="1">
      <c r="A126" s="356"/>
      <c r="B126" s="356"/>
      <c r="C126" s="137" t="str">
        <f>[1]расчет!$Y129</f>
        <v>Горючесмазочные вещества</v>
      </c>
      <c r="D126" s="102" t="s">
        <v>55</v>
      </c>
      <c r="E126" s="130">
        <v>1</v>
      </c>
      <c r="F126" s="113">
        <v>405150</v>
      </c>
      <c r="G126" s="128">
        <v>1</v>
      </c>
      <c r="H126" s="114">
        <f>[1]расчет!$AD129</f>
        <v>4.2731573077399699E-6</v>
      </c>
    </row>
    <row r="127" spans="1:8" ht="33.75" customHeight="1">
      <c r="A127" s="356"/>
      <c r="B127" s="356"/>
      <c r="C127" s="137" t="str">
        <f>[1]расчет!$Y130</f>
        <v>Расходные материалы , запасные части к оргтехнике, автотранспорту</v>
      </c>
      <c r="D127" s="102" t="s">
        <v>55</v>
      </c>
      <c r="E127" s="130">
        <v>1</v>
      </c>
      <c r="F127" s="113">
        <v>405150</v>
      </c>
      <c r="G127" s="128">
        <v>1</v>
      </c>
      <c r="H127" s="114">
        <f>[1]расчет!$AD130</f>
        <v>4.2731573077399699E-6</v>
      </c>
    </row>
    <row r="128" spans="1:8" ht="33" customHeight="1">
      <c r="A128" s="356"/>
      <c r="B128" s="356"/>
      <c r="C128" s="137" t="str">
        <f>[1]расчет!$Y131</f>
        <v>Мягкий инвентарь (подушки , постельное )</v>
      </c>
      <c r="D128" s="102" t="s">
        <v>55</v>
      </c>
      <c r="E128" s="130">
        <v>1</v>
      </c>
      <c r="F128" s="113">
        <v>405150</v>
      </c>
      <c r="G128" s="128">
        <v>1</v>
      </c>
      <c r="H128" s="114">
        <f>[1]расчет!$AD131</f>
        <v>4.2731573077399699E-6</v>
      </c>
    </row>
    <row r="129" spans="1:8" ht="15.75" customHeight="1">
      <c r="A129" s="356"/>
      <c r="B129" s="356"/>
      <c r="C129" s="137" t="str">
        <f>[1]расчет!$Y132</f>
        <v>Организация военно-полевых сборов</v>
      </c>
      <c r="D129" s="102" t="s">
        <v>55</v>
      </c>
      <c r="E129" s="130">
        <v>1</v>
      </c>
      <c r="F129" s="113">
        <v>405150</v>
      </c>
      <c r="G129" s="128">
        <v>1</v>
      </c>
      <c r="H129" s="114">
        <f>[1]расчет!$AD132</f>
        <v>4.2731573077399699E-6</v>
      </c>
    </row>
    <row r="130" spans="1:8">
      <c r="A130" s="356"/>
      <c r="B130" s="356"/>
      <c r="C130" s="137" t="str">
        <f>[1]расчет!$Y133</f>
        <v>Прочие материальные запасы</v>
      </c>
      <c r="D130" s="102" t="s">
        <v>55</v>
      </c>
      <c r="H130" s="114">
        <f>[1]расчет!$AD133</f>
        <v>4.2731573077399699E-6</v>
      </c>
    </row>
    <row r="131" spans="1:8">
      <c r="A131" s="356"/>
      <c r="B131" s="356"/>
      <c r="C131" s="137" t="str">
        <f>[1]расчет!$Y134</f>
        <v>Услуги СЕМИС</v>
      </c>
      <c r="D131" s="102" t="s">
        <v>55</v>
      </c>
      <c r="H131" s="114">
        <f>[1]расчет!$AD134</f>
        <v>4.2731573077399699E-6</v>
      </c>
    </row>
    <row r="132" spans="1:8" ht="17.25" customHeight="1">
      <c r="A132" s="356"/>
      <c r="B132" s="356"/>
      <c r="C132" s="137" t="str">
        <f>[1]расчет!$Y135</f>
        <v>Экспертиза огнезащитной обработки</v>
      </c>
      <c r="D132" s="102" t="s">
        <v>55</v>
      </c>
      <c r="H132" s="114">
        <f>[1]расчет!$AD135</f>
        <v>4.2731573077399699E-6</v>
      </c>
    </row>
    <row r="133" spans="1:8">
      <c r="A133" s="356"/>
      <c r="B133" s="356"/>
      <c r="C133" s="137" t="str">
        <f>[1]расчет!$Y136</f>
        <v>Проведения испытаний устройств заземления и изоляции электросетей</v>
      </c>
      <c r="D133" s="102" t="s">
        <v>55</v>
      </c>
      <c r="H133" s="114">
        <f>[1]расчет!$AD136</f>
        <v>4.2731573077399699E-6</v>
      </c>
    </row>
    <row r="134" spans="1:8">
      <c r="A134" s="356"/>
      <c r="B134" s="356"/>
      <c r="C134" s="137" t="str">
        <f>[1]расчет!$Y137</f>
        <v xml:space="preserve">Обслуживание системы наружного видеонаблюдения </v>
      </c>
      <c r="D134" s="102" t="s">
        <v>55</v>
      </c>
      <c r="H134" s="114">
        <f>[1]расчет!$AD137</f>
        <v>4.2731573077399699E-6</v>
      </c>
    </row>
    <row r="135" spans="1:8">
      <c r="A135" s="356"/>
      <c r="B135" s="356"/>
      <c r="C135" s="137" t="str">
        <f>[1]расчет!$Y138</f>
        <v>Испытания диэлектрических бот</v>
      </c>
      <c r="D135" s="102" t="s">
        <v>55</v>
      </c>
      <c r="H135" s="114">
        <f>[1]расчет!$AD138</f>
        <v>4.2731573077399699E-6</v>
      </c>
    </row>
    <row r="136" spans="1:8">
      <c r="A136" s="356"/>
      <c r="B136" s="356"/>
      <c r="C136" s="137" t="str">
        <f>[1]расчет!$Y139</f>
        <v>Питание на военно-полевых сборах</v>
      </c>
      <c r="D136" s="102" t="s">
        <v>55</v>
      </c>
      <c r="H136" s="114">
        <f>[1]расчет!$AD139</f>
        <v>4.2731573077399699E-6</v>
      </c>
    </row>
    <row r="137" spans="1:8">
      <c r="A137" s="356"/>
      <c r="B137" s="356"/>
      <c r="C137" s="137" t="str">
        <f>[1]расчет!$Y140</f>
        <v>Аттестация условий рабочих мест</v>
      </c>
      <c r="D137" s="102" t="s">
        <v>55</v>
      </c>
      <c r="H137" s="114">
        <f>[1]расчет!$AD140</f>
        <v>4.2731573077399699E-6</v>
      </c>
    </row>
    <row r="138" spans="1:8" ht="31.5">
      <c r="A138" s="356"/>
      <c r="B138" s="356"/>
      <c r="C138" s="137" t="str">
        <f>[1]расчет!$Y141</f>
        <v>Хоз.товары (дезинфицирующие, моющие средства)</v>
      </c>
      <c r="D138" s="102" t="s">
        <v>55</v>
      </c>
      <c r="H138" s="114">
        <f>[1]расчет!$AD141</f>
        <v>4.2731573077399699E-6</v>
      </c>
    </row>
  </sheetData>
  <mergeCells count="55">
    <mergeCell ref="C95:H95"/>
    <mergeCell ref="C99:H99"/>
    <mergeCell ref="C113:H113"/>
    <mergeCell ref="D52:E52"/>
    <mergeCell ref="C64:H64"/>
    <mergeCell ref="C65:H65"/>
    <mergeCell ref="C71:H71"/>
    <mergeCell ref="C84:H84"/>
    <mergeCell ref="C89:H89"/>
    <mergeCell ref="D51:E51"/>
    <mergeCell ref="D40:E40"/>
    <mergeCell ref="D41:E41"/>
    <mergeCell ref="D42:E42"/>
    <mergeCell ref="D43:E43"/>
    <mergeCell ref="D44:E44"/>
    <mergeCell ref="D45:E45"/>
    <mergeCell ref="C46:H46"/>
    <mergeCell ref="D47:E47"/>
    <mergeCell ref="D48:E48"/>
    <mergeCell ref="D49:E49"/>
    <mergeCell ref="D50:E50"/>
    <mergeCell ref="D26:E26"/>
    <mergeCell ref="D39:E39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21:E21"/>
    <mergeCell ref="D22:E22"/>
    <mergeCell ref="D23:E23"/>
    <mergeCell ref="D24:E24"/>
    <mergeCell ref="D25:E25"/>
    <mergeCell ref="D1:H1"/>
    <mergeCell ref="A3:H3"/>
    <mergeCell ref="D5:E5"/>
    <mergeCell ref="D6:E6"/>
    <mergeCell ref="A7:A138"/>
    <mergeCell ref="B7:B138"/>
    <mergeCell ref="C7:H7"/>
    <mergeCell ref="C8:H8"/>
    <mergeCell ref="D9:E9"/>
    <mergeCell ref="D10:E10"/>
    <mergeCell ref="D27:E27"/>
    <mergeCell ref="D11:E11"/>
    <mergeCell ref="D12:E12"/>
    <mergeCell ref="D13:E13"/>
    <mergeCell ref="C19:H19"/>
    <mergeCell ref="D20:E20"/>
  </mergeCells>
  <pageMargins left="0.70866141732283472" right="0.70866141732283472" top="0.74803149606299213" bottom="0.74803149606299213" header="0.31496062992125984" footer="0.31496062992125984"/>
  <pageSetup paperSize="9" scale="62" fitToHeight="3" orientation="portrait" blackAndWhite="1" r:id="rId1"/>
  <rowBreaks count="1" manualBreakCount="1">
    <brk id="81" max="7" man="1"/>
  </rowBreaks>
  <ignoredErrors>
    <ignoredError sqref="C100:C110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AC100"/>
  <sheetViews>
    <sheetView view="pageBreakPreview" zoomScale="80" zoomScaleNormal="80" zoomScaleSheetLayoutView="80" zoomScalePageLayoutView="85" workbookViewId="0">
      <pane ySplit="10" topLeftCell="A14" activePane="bottomLeft" state="frozen"/>
      <selection activeCell="A12" sqref="A12:A143"/>
      <selection pane="bottomLeft" activeCell="O35" sqref="O35"/>
    </sheetView>
  </sheetViews>
  <sheetFormatPr defaultColWidth="8.85546875" defaultRowHeight="15" outlineLevelRow="2"/>
  <cols>
    <col min="1" max="1" width="18.140625" style="6" customWidth="1"/>
    <col min="2" max="2" width="18.28515625" style="6" customWidth="1"/>
    <col min="3" max="3" width="52.42578125" style="6" customWidth="1"/>
    <col min="4" max="4" width="9.42578125" style="6" customWidth="1"/>
    <col min="5" max="5" width="10.85546875" style="6" customWidth="1"/>
    <col min="6" max="6" width="14" style="6" hidden="1" customWidth="1"/>
    <col min="7" max="7" width="14.85546875" style="6" hidden="1" customWidth="1"/>
    <col min="8" max="8" width="16" style="6" customWidth="1"/>
    <col min="9" max="21" width="8.85546875" style="7" customWidth="1"/>
    <col min="22" max="16384" width="8.85546875" style="7"/>
  </cols>
  <sheetData>
    <row r="1" spans="1:8" hidden="1" outlineLevel="1"/>
    <row r="2" spans="1:8" s="9" customFormat="1" ht="57.75" hidden="1" customHeight="1" outlineLevel="1">
      <c r="E2" s="381" t="s">
        <v>36</v>
      </c>
      <c r="F2" s="381"/>
      <c r="G2" s="381"/>
      <c r="H2" s="381"/>
    </row>
    <row r="3" spans="1:8" s="9" customFormat="1" ht="15.75" hidden="1" outlineLevel="1"/>
    <row r="4" spans="1:8" s="9" customFormat="1" ht="15.75" hidden="1" outlineLevel="1"/>
    <row r="5" spans="1:8" s="9" customFormat="1" ht="39.75" hidden="1" customHeight="1" outlineLevel="1">
      <c r="B5" s="359" t="s">
        <v>37</v>
      </c>
      <c r="C5" s="359"/>
      <c r="D5" s="359"/>
      <c r="E5" s="359"/>
      <c r="F5" s="359"/>
      <c r="G5" s="359"/>
      <c r="H5" s="359"/>
    </row>
    <row r="6" spans="1:8" s="9" customFormat="1" ht="19.5" hidden="1" customHeight="1" outlineLevel="1"/>
    <row r="7" spans="1:8" s="6" customFormat="1" ht="19.5" hidden="1" customHeight="1"/>
    <row r="8" spans="1:8" s="6" customFormat="1" ht="19.5" hidden="1" customHeight="1"/>
    <row r="9" spans="1:8" s="6" customFormat="1" hidden="1"/>
    <row r="10" spans="1:8" ht="107.25" customHeight="1">
      <c r="A10" s="180" t="s">
        <v>38</v>
      </c>
      <c r="B10" s="180" t="s">
        <v>39</v>
      </c>
      <c r="C10" s="180" t="s">
        <v>40</v>
      </c>
      <c r="D10" s="382" t="s">
        <v>41</v>
      </c>
      <c r="E10" s="382"/>
      <c r="F10" s="231" t="s">
        <v>42</v>
      </c>
      <c r="G10" s="231" t="s">
        <v>43</v>
      </c>
      <c r="H10" s="180" t="s">
        <v>44</v>
      </c>
    </row>
    <row r="11" spans="1:8">
      <c r="A11" s="264">
        <v>1</v>
      </c>
      <c r="B11" s="264">
        <v>2</v>
      </c>
      <c r="C11" s="265">
        <v>3</v>
      </c>
      <c r="D11" s="384">
        <v>4</v>
      </c>
      <c r="E11" s="384"/>
      <c r="F11" s="265"/>
      <c r="G11" s="265"/>
      <c r="H11" s="265">
        <v>5</v>
      </c>
    </row>
    <row r="12" spans="1:8" ht="40.5" customHeight="1">
      <c r="A12" s="352" t="s">
        <v>45</v>
      </c>
      <c r="B12" s="377" t="s">
        <v>168</v>
      </c>
      <c r="C12" s="385" t="s">
        <v>46</v>
      </c>
      <c r="D12" s="385"/>
      <c r="E12" s="385"/>
      <c r="F12" s="385"/>
      <c r="G12" s="385"/>
      <c r="H12" s="385"/>
    </row>
    <row r="13" spans="1:8" ht="17.25" customHeight="1">
      <c r="A13" s="352"/>
      <c r="B13" s="377"/>
      <c r="C13" s="379" t="s">
        <v>47</v>
      </c>
      <c r="D13" s="379"/>
      <c r="E13" s="379"/>
      <c r="F13" s="379"/>
      <c r="G13" s="379"/>
      <c r="H13" s="379"/>
    </row>
    <row r="14" spans="1:8" ht="18" customHeight="1" outlineLevel="1">
      <c r="A14" s="352"/>
      <c r="B14" s="377"/>
      <c r="C14" s="179" t="str">
        <f>'[2]расчет по направ'!$BE11</f>
        <v>Педагог дополнительного образования</v>
      </c>
      <c r="D14" s="374" t="s">
        <v>48</v>
      </c>
      <c r="E14" s="374"/>
      <c r="F14" s="187" t="e">
        <f>D14*1776.4</f>
        <v>#VALUE!</v>
      </c>
      <c r="G14" s="187">
        <v>21018</v>
      </c>
      <c r="H14" s="266">
        <f>'[2]расчет по направ'!BJ11</f>
        <v>0.33453111769686705</v>
      </c>
    </row>
    <row r="15" spans="1:8" ht="15.75" customHeight="1" outlineLevel="1">
      <c r="A15" s="352"/>
      <c r="B15" s="377"/>
      <c r="C15" s="179" t="str">
        <f>'[2]расчет по направ'!$BE12</f>
        <v>Методист</v>
      </c>
      <c r="D15" s="374" t="s">
        <v>48</v>
      </c>
      <c r="E15" s="374"/>
      <c r="F15" s="187" t="e">
        <f>D15*1776.4</f>
        <v>#VALUE!</v>
      </c>
      <c r="G15" s="187">
        <f>G14</f>
        <v>21018</v>
      </c>
      <c r="H15" s="266">
        <f>'[2]расчет по направ'!BJ12</f>
        <v>3.521380186282811E-2</v>
      </c>
    </row>
    <row r="16" spans="1:8" ht="15" customHeight="1" outlineLevel="1">
      <c r="A16" s="352"/>
      <c r="B16" s="377"/>
      <c r="C16" s="179" t="str">
        <f>'[2]расчет по направ'!$BE13</f>
        <v>Педагог-психолог</v>
      </c>
      <c r="D16" s="374" t="s">
        <v>48</v>
      </c>
      <c r="E16" s="374"/>
      <c r="F16" s="187" t="e">
        <f>D16*1776.4</f>
        <v>#VALUE!</v>
      </c>
      <c r="G16" s="187">
        <f>G14</f>
        <v>21018</v>
      </c>
      <c r="H16" s="266">
        <f>'[2]расчет по направ'!BJ13</f>
        <v>1.1737933954276037E-2</v>
      </c>
    </row>
    <row r="17" spans="1:8" ht="18" customHeight="1" outlineLevel="1">
      <c r="A17" s="352"/>
      <c r="B17" s="377"/>
      <c r="C17" s="179" t="str">
        <f>'[2]расчет по направ'!$BE14</f>
        <v>Педагог-организатор</v>
      </c>
      <c r="D17" s="374" t="s">
        <v>48</v>
      </c>
      <c r="E17" s="374"/>
      <c r="F17" s="187" t="e">
        <f>D17*1776.4</f>
        <v>#VALUE!</v>
      </c>
      <c r="G17" s="187">
        <f>G14</f>
        <v>21018</v>
      </c>
      <c r="H17" s="266">
        <f>'[2]расчет по направ'!BJ14</f>
        <v>1.1737933954276037E-2</v>
      </c>
    </row>
    <row r="18" spans="1:8" ht="15.75" customHeight="1" outlineLevel="1">
      <c r="A18" s="352"/>
      <c r="B18" s="377"/>
      <c r="C18" s="179" t="s">
        <v>49</v>
      </c>
      <c r="D18" s="374" t="s">
        <v>48</v>
      </c>
      <c r="E18" s="374"/>
      <c r="F18" s="187" t="e">
        <f>D18*1776.4</f>
        <v>#VALUE!</v>
      </c>
      <c r="G18" s="187">
        <f>G14</f>
        <v>21018</v>
      </c>
      <c r="H18" s="266">
        <f>'[2]расчет по направ'!BJ15</f>
        <v>0</v>
      </c>
    </row>
    <row r="19" spans="1:8" ht="29.25" customHeight="1">
      <c r="A19" s="352"/>
      <c r="B19" s="377"/>
      <c r="C19" s="379" t="s">
        <v>51</v>
      </c>
      <c r="D19" s="379"/>
      <c r="E19" s="379"/>
      <c r="F19" s="379"/>
      <c r="G19" s="379"/>
      <c r="H19" s="379"/>
    </row>
    <row r="20" spans="1:8" ht="15" customHeight="1" outlineLevel="2">
      <c r="A20" s="352"/>
      <c r="B20" s="377"/>
      <c r="C20" s="179" t="str">
        <f>'[2]расчет по направ'!$BE21</f>
        <v>Классные журналы</v>
      </c>
      <c r="D20" s="378" t="s">
        <v>52</v>
      </c>
      <c r="E20" s="378"/>
      <c r="F20" s="186">
        <v>16</v>
      </c>
      <c r="G20" s="187">
        <f>G14</f>
        <v>21018</v>
      </c>
      <c r="H20" s="266">
        <f>'[2]расчет по направ'!BJ21</f>
        <v>1.128668171557562E-3</v>
      </c>
    </row>
    <row r="21" spans="1:8" ht="14.25" customHeight="1" outlineLevel="2">
      <c r="A21" s="352"/>
      <c r="B21" s="377"/>
      <c r="C21" s="179" t="str">
        <f>'[2]расчет по направ'!$BE22</f>
        <v>Бумага для офисной техники</v>
      </c>
      <c r="D21" s="378" t="s">
        <v>52</v>
      </c>
      <c r="E21" s="378"/>
      <c r="F21" s="186">
        <v>4</v>
      </c>
      <c r="G21" s="187">
        <f>G14</f>
        <v>21018</v>
      </c>
      <c r="H21" s="266">
        <f>'[2]расчет по направ'!BJ22</f>
        <v>1.1880717595342758E-4</v>
      </c>
    </row>
    <row r="22" spans="1:8" ht="13.5" customHeight="1" outlineLevel="2">
      <c r="A22" s="352"/>
      <c r="B22" s="377"/>
      <c r="C22" s="179" t="str">
        <f>'[2]расчет по направ'!$BE23</f>
        <v>Набор шариковых ручек</v>
      </c>
      <c r="D22" s="378" t="s">
        <v>52</v>
      </c>
      <c r="E22" s="378"/>
      <c r="F22" s="186">
        <v>1</v>
      </c>
      <c r="G22" s="187">
        <f>G14</f>
        <v>21018</v>
      </c>
      <c r="H22" s="266">
        <f>'[2]расчет по направ'!BJ23</f>
        <v>5.9403587976713792E-5</v>
      </c>
    </row>
    <row r="23" spans="1:8" ht="13.5" customHeight="1" outlineLevel="2">
      <c r="A23" s="352"/>
      <c r="B23" s="377"/>
      <c r="C23" s="179" t="str">
        <f>'[2]расчет по направ'!$BE24</f>
        <v>Стержень для ручек</v>
      </c>
      <c r="D23" s="378" t="s">
        <v>52</v>
      </c>
      <c r="E23" s="378"/>
      <c r="F23" s="186">
        <v>5</v>
      </c>
      <c r="G23" s="187">
        <f>G14</f>
        <v>21018</v>
      </c>
      <c r="H23" s="266">
        <f>'[2]расчет по направ'!BJ24</f>
        <v>2.9701793988356898E-4</v>
      </c>
    </row>
    <row r="24" spans="1:8" ht="29.25" customHeight="1" outlineLevel="2">
      <c r="A24" s="352"/>
      <c r="B24" s="377"/>
      <c r="C24" s="179" t="str">
        <f>'[2]расчет по направ'!$BE25</f>
        <v>Набор  для творчества (цветная бумага, цветной картон, клей)</v>
      </c>
      <c r="D24" s="378" t="s">
        <v>52</v>
      </c>
      <c r="E24" s="378"/>
      <c r="F24" s="186">
        <v>5</v>
      </c>
      <c r="G24" s="187">
        <f>G14</f>
        <v>21018</v>
      </c>
      <c r="H24" s="266">
        <f>'[2]расчет по направ'!BJ25</f>
        <v>2.9701793988356898E-4</v>
      </c>
    </row>
    <row r="25" spans="1:8" ht="15" customHeight="1" outlineLevel="2">
      <c r="A25" s="352"/>
      <c r="B25" s="377"/>
      <c r="C25" s="179" t="str">
        <f>'[2]расчет по направ'!$BE26</f>
        <v>Архивная папка</v>
      </c>
      <c r="D25" s="378" t="s">
        <v>52</v>
      </c>
      <c r="E25" s="378"/>
      <c r="F25" s="186">
        <v>14</v>
      </c>
      <c r="G25" s="187">
        <f>G14</f>
        <v>21018</v>
      </c>
      <c r="H25" s="266">
        <f>'[2]расчет по направ'!BJ26</f>
        <v>3.5642152786028277E-4</v>
      </c>
    </row>
    <row r="26" spans="1:8" ht="18.75" customHeight="1" outlineLevel="2">
      <c r="A26" s="352"/>
      <c r="B26" s="377"/>
      <c r="C26" s="179" t="str">
        <f>'[2]расчет по направ'!$BE27</f>
        <v>Скотч</v>
      </c>
      <c r="D26" s="378" t="s">
        <v>52</v>
      </c>
      <c r="E26" s="378"/>
      <c r="F26" s="186"/>
      <c r="G26" s="187">
        <f>G14</f>
        <v>21018</v>
      </c>
      <c r="H26" s="266">
        <f>'[2]расчет по направ'!BJ27</f>
        <v>0</v>
      </c>
    </row>
    <row r="27" spans="1:8" ht="14.25" customHeight="1" outlineLevel="2">
      <c r="A27" s="352"/>
      <c r="B27" s="377"/>
      <c r="C27" s="179" t="str">
        <f>'[2]расчет по направ'!$BE28</f>
        <v>Ножницы</v>
      </c>
      <c r="D27" s="378" t="s">
        <v>52</v>
      </c>
      <c r="E27" s="378"/>
      <c r="F27" s="186">
        <v>1</v>
      </c>
      <c r="G27" s="187">
        <f>G14</f>
        <v>21018</v>
      </c>
      <c r="H27" s="266">
        <f>'[2]расчет по направ'!BJ28</f>
        <v>5.9403587976713792E-5</v>
      </c>
    </row>
    <row r="28" spans="1:8" ht="21.75" customHeight="1" outlineLevel="2">
      <c r="A28" s="352"/>
      <c r="B28" s="377"/>
      <c r="C28" s="179" t="str">
        <f>'[2]расчет по направ'!$BE29</f>
        <v>Набор фломастеров</v>
      </c>
      <c r="D28" s="378" t="s">
        <v>52</v>
      </c>
      <c r="E28" s="378"/>
      <c r="F28" s="186">
        <v>1</v>
      </c>
      <c r="G28" s="187">
        <f>G14</f>
        <v>21018</v>
      </c>
      <c r="H28" s="266">
        <f>'[2]расчет по направ'!BJ29</f>
        <v>5.9403587976713792E-5</v>
      </c>
    </row>
    <row r="29" spans="1:8" outlineLevel="2">
      <c r="A29" s="352"/>
      <c r="B29" s="377"/>
      <c r="C29" s="179" t="str">
        <f>'[2]расчет по направ'!$BE30</f>
        <v>Клей канцелярский</v>
      </c>
      <c r="D29" s="378" t="s">
        <v>52</v>
      </c>
      <c r="E29" s="378"/>
      <c r="F29" s="186">
        <v>1</v>
      </c>
      <c r="G29" s="187">
        <f>G14</f>
        <v>21018</v>
      </c>
      <c r="H29" s="266">
        <f>'[2]расчет по направ'!BJ30</f>
        <v>5.9403587976713792E-5</v>
      </c>
    </row>
    <row r="30" spans="1:8" outlineLevel="2">
      <c r="A30" s="352"/>
      <c r="B30" s="377"/>
      <c r="C30" s="179" t="str">
        <f>'[2]расчет по направ'!$BE31</f>
        <v>картридж</v>
      </c>
      <c r="D30" s="378" t="s">
        <v>52</v>
      </c>
      <c r="E30" s="378"/>
      <c r="F30" s="186">
        <v>1</v>
      </c>
      <c r="G30" s="187">
        <f>G14</f>
        <v>21018</v>
      </c>
      <c r="H30" s="266">
        <f>'[2]расчет по направ'!BJ31</f>
        <v>5.9403587976713792E-5</v>
      </c>
    </row>
    <row r="31" spans="1:8" ht="15" customHeight="1" outlineLevel="2">
      <c r="A31" s="352"/>
      <c r="B31" s="377"/>
      <c r="C31" s="179" t="str">
        <f>'[2]расчет по направ'!$BE32</f>
        <v>тонер</v>
      </c>
      <c r="D31" s="378" t="s">
        <v>52</v>
      </c>
      <c r="E31" s="378"/>
      <c r="F31" s="186"/>
      <c r="G31" s="187">
        <f>G14</f>
        <v>21018</v>
      </c>
      <c r="H31" s="266">
        <f>'[2]расчет по направ'!BJ32</f>
        <v>0</v>
      </c>
    </row>
    <row r="32" spans="1:8" ht="12" customHeight="1" outlineLevel="2">
      <c r="A32" s="352"/>
      <c r="B32" s="377"/>
      <c r="C32" s="179" t="str">
        <f>'[2]расчет по направ'!$BE33</f>
        <v>Клей для горячего пистолета</v>
      </c>
      <c r="D32" s="378" t="s">
        <v>52</v>
      </c>
      <c r="E32" s="378"/>
      <c r="F32" s="186">
        <v>1</v>
      </c>
      <c r="G32" s="187">
        <f>G14</f>
        <v>21018</v>
      </c>
      <c r="H32" s="266">
        <f>'[2]расчет по направ'!BJ33</f>
        <v>5.9403587976713792E-5</v>
      </c>
    </row>
    <row r="33" spans="1:8" ht="12.75" customHeight="1" outlineLevel="2">
      <c r="A33" s="352"/>
      <c r="B33" s="377"/>
      <c r="C33" s="179" t="str">
        <f>'[2]расчет по направ'!$BE34</f>
        <v>Пленка для ламинирования</v>
      </c>
      <c r="D33" s="378" t="s">
        <v>52</v>
      </c>
      <c r="E33" s="378"/>
      <c r="F33" s="186"/>
      <c r="G33" s="187">
        <f>G14</f>
        <v>21018</v>
      </c>
      <c r="H33" s="266">
        <f>'[2]расчет по направ'!BJ34</f>
        <v>0</v>
      </c>
    </row>
    <row r="34" spans="1:8" ht="15" customHeight="1" outlineLevel="2">
      <c r="A34" s="352"/>
      <c r="B34" s="377"/>
      <c r="C34" s="179" t="str">
        <f>'[2]расчет по направ'!$BE35</f>
        <v>Костюмная ткань</v>
      </c>
      <c r="D34" s="378" t="s">
        <v>52</v>
      </c>
      <c r="E34" s="378"/>
      <c r="F34" s="186"/>
      <c r="G34" s="187">
        <f>G14</f>
        <v>21018</v>
      </c>
      <c r="H34" s="266">
        <f>'[2]расчет по направ'!BJ35</f>
        <v>0</v>
      </c>
    </row>
    <row r="35" spans="1:8" outlineLevel="2">
      <c r="A35" s="352"/>
      <c r="B35" s="377"/>
      <c r="C35" s="179" t="str">
        <f>'[2]расчет по направ'!$BE36</f>
        <v>Гуашь</v>
      </c>
      <c r="D35" s="378" t="s">
        <v>52</v>
      </c>
      <c r="E35" s="378"/>
      <c r="F35" s="186">
        <f>ROUND((10)/443052*G35,1)</f>
        <v>0.5</v>
      </c>
      <c r="G35" s="187">
        <f>G14</f>
        <v>21018</v>
      </c>
      <c r="H35" s="266">
        <f>'[2]расчет по направ'!BJ36</f>
        <v>1.1880717595342758E-4</v>
      </c>
    </row>
    <row r="36" spans="1:8" ht="16.5" customHeight="1" outlineLevel="2">
      <c r="A36" s="352"/>
      <c r="B36" s="377"/>
      <c r="C36" s="179" t="str">
        <f>'[2]расчет по направ'!$BE37</f>
        <v>Маркер для доски</v>
      </c>
      <c r="D36" s="378" t="s">
        <v>52</v>
      </c>
      <c r="E36" s="378"/>
      <c r="F36" s="186">
        <v>1</v>
      </c>
      <c r="G36" s="187">
        <f>G14</f>
        <v>21018</v>
      </c>
      <c r="H36" s="266">
        <f>'[2]расчет по направ'!BJ37</f>
        <v>5.9403587976713792E-5</v>
      </c>
    </row>
    <row r="37" spans="1:8" ht="19.5" customHeight="1">
      <c r="A37" s="352"/>
      <c r="B37" s="377"/>
      <c r="C37" s="379" t="s">
        <v>53</v>
      </c>
      <c r="D37" s="379"/>
      <c r="E37" s="379"/>
      <c r="F37" s="379"/>
      <c r="G37" s="379"/>
      <c r="H37" s="379"/>
    </row>
    <row r="38" spans="1:8" ht="15" customHeight="1" outlineLevel="2">
      <c r="A38" s="352"/>
      <c r="B38" s="377"/>
      <c r="C38" s="193" t="str">
        <f>'[2]расчет по направ'!$BE45</f>
        <v>медосмотр (пед работники)</v>
      </c>
      <c r="D38" s="609" t="s">
        <v>55</v>
      </c>
      <c r="E38" s="609"/>
      <c r="F38" s="198">
        <f>ROUND(36/443052*G38,1)</f>
        <v>1.7</v>
      </c>
      <c r="G38" s="187">
        <f>G14</f>
        <v>21018</v>
      </c>
      <c r="H38" s="266">
        <f>'[2]расчет по направ'!$BJ$45</f>
        <v>6.6151566469093986E-6</v>
      </c>
    </row>
    <row r="39" spans="1:8" ht="16.5" customHeight="1" outlineLevel="2">
      <c r="A39" s="352"/>
      <c r="B39" s="377"/>
      <c r="C39" s="193" t="str">
        <f>'[2]расчет по направ'!$BE46</f>
        <v>Интернет</v>
      </c>
      <c r="D39" s="609" t="s">
        <v>55</v>
      </c>
      <c r="E39" s="609"/>
      <c r="F39" s="198">
        <f>ROUND(20/443052*G39,1)+0.1</f>
        <v>1</v>
      </c>
      <c r="G39" s="187">
        <f t="shared" ref="G39:G40" si="0">G15</f>
        <v>21018</v>
      </c>
      <c r="H39" s="266">
        <f>'[2]расчет по направ'!$BJ$45</f>
        <v>6.6151566469093986E-6</v>
      </c>
    </row>
    <row r="40" spans="1:8" ht="15" customHeight="1" outlineLevel="2">
      <c r="A40" s="352"/>
      <c r="B40" s="377"/>
      <c r="C40" s="193" t="str">
        <f>'[2]расчет по направ'!$BE47</f>
        <v>командировочные расходы педработников</v>
      </c>
      <c r="D40" s="609" t="s">
        <v>55</v>
      </c>
      <c r="E40" s="609"/>
      <c r="F40" s="198">
        <f>ROUND(1/443052*G40,1)</f>
        <v>0</v>
      </c>
      <c r="G40" s="187">
        <f t="shared" si="0"/>
        <v>21018</v>
      </c>
      <c r="H40" s="266">
        <f>'[2]расчет по направ'!$BJ$45</f>
        <v>6.6151566469093986E-6</v>
      </c>
    </row>
    <row r="41" spans="1:8" ht="30" customHeight="1" outlineLevel="2">
      <c r="A41" s="352"/>
      <c r="B41" s="377"/>
      <c r="C41" s="193" t="str">
        <f>'[2]расчет по направ'!$BE48</f>
        <v>Питание участников мероприятий (олимпиады, конкурсы)</v>
      </c>
      <c r="D41" s="609" t="s">
        <v>55</v>
      </c>
      <c r="E41" s="609"/>
      <c r="F41" s="198">
        <f>ROUND(20/443052*G41,1)+0.1</f>
        <v>1</v>
      </c>
      <c r="G41" s="187">
        <f>G14</f>
        <v>21018</v>
      </c>
      <c r="H41" s="266">
        <f>'[2]расчет по направ'!$BJ$45</f>
        <v>6.6151566469093986E-6</v>
      </c>
    </row>
    <row r="42" spans="1:8" ht="29.25" customHeight="1" outlineLevel="2">
      <c r="A42" s="352"/>
      <c r="B42" s="377"/>
      <c r="C42" s="193" t="str">
        <f>'[2]расчет по направ'!$BE49</f>
        <v>Участие воспитанников в различных мероприятиях за пределами района (проезд, проживание, питание)</v>
      </c>
      <c r="D42" s="609" t="s">
        <v>55</v>
      </c>
      <c r="E42" s="609"/>
      <c r="F42" s="198">
        <f>ROUND(2382/443052*G42,0)</f>
        <v>113</v>
      </c>
      <c r="G42" s="187">
        <f>G17</f>
        <v>21018</v>
      </c>
      <c r="H42" s="266">
        <f>'[2]расчет по направ'!$BJ$45</f>
        <v>6.6151566469093986E-6</v>
      </c>
    </row>
    <row r="43" spans="1:8" ht="18.75" customHeight="1" outlineLevel="2">
      <c r="A43" s="352"/>
      <c r="B43" s="377"/>
      <c r="C43" s="193" t="str">
        <f>'[2]расчет по направ'!$BE50</f>
        <v>Награждение участников мероприятий</v>
      </c>
      <c r="D43" s="609" t="s">
        <v>55</v>
      </c>
      <c r="E43" s="609"/>
      <c r="F43" s="198">
        <f>ROUND(80/443052*G43,0)</f>
        <v>4</v>
      </c>
      <c r="G43" s="187">
        <f>G14</f>
        <v>21018</v>
      </c>
      <c r="H43" s="266">
        <f>'[2]расчет по направ'!$BJ$45</f>
        <v>6.6151566469093986E-6</v>
      </c>
    </row>
    <row r="44" spans="1:8" ht="19.5" customHeight="1" outlineLevel="2">
      <c r="A44" s="352"/>
      <c r="B44" s="377"/>
      <c r="C44" s="193" t="str">
        <f>'[2]расчет по направ'!$BE51</f>
        <v>Сопровождение воспитанников на мероприятия</v>
      </c>
      <c r="D44" s="609" t="s">
        <v>55</v>
      </c>
      <c r="E44" s="609"/>
      <c r="F44" s="198">
        <f>ROUND(602/443052*G44,0)-2</f>
        <v>27</v>
      </c>
      <c r="G44" s="187">
        <f>G14</f>
        <v>21018</v>
      </c>
      <c r="H44" s="266">
        <f>'[2]расчет по направ'!$BJ$45</f>
        <v>6.6151566469093986E-6</v>
      </c>
    </row>
    <row r="45" spans="1:8" ht="15" customHeight="1">
      <c r="A45" s="352"/>
      <c r="B45" s="377"/>
      <c r="C45" s="372" t="s">
        <v>60</v>
      </c>
      <c r="D45" s="372"/>
      <c r="E45" s="372"/>
      <c r="F45" s="372"/>
      <c r="G45" s="372"/>
      <c r="H45" s="372"/>
    </row>
    <row r="46" spans="1:8">
      <c r="A46" s="352"/>
      <c r="B46" s="377"/>
      <c r="C46" s="187" t="str">
        <f>'[2]расчет по направ'!$BE57</f>
        <v>Электроэнергия</v>
      </c>
      <c r="D46" s="376" t="s">
        <v>61</v>
      </c>
      <c r="E46" s="376"/>
      <c r="F46" s="198">
        <f>G14</f>
        <v>21018</v>
      </c>
      <c r="G46" s="199">
        <v>1</v>
      </c>
      <c r="H46" s="206">
        <f>'[2]расчет по направ'!$BJ57</f>
        <v>0.19071496448758998</v>
      </c>
    </row>
    <row r="47" spans="1:8">
      <c r="A47" s="352"/>
      <c r="B47" s="377"/>
      <c r="C47" s="187" t="str">
        <f>'[2]расчет по направ'!$BE58</f>
        <v>Теплоэнергия</v>
      </c>
      <c r="D47" s="376" t="s">
        <v>63</v>
      </c>
      <c r="E47" s="376"/>
      <c r="F47" s="198">
        <f>G14</f>
        <v>21018</v>
      </c>
      <c r="G47" s="199">
        <v>1</v>
      </c>
      <c r="H47" s="206">
        <f>'[2]расчет по направ'!$BJ58</f>
        <v>2.0443215550685332E-3</v>
      </c>
    </row>
    <row r="48" spans="1:8">
      <c r="A48" s="352"/>
      <c r="B48" s="377"/>
      <c r="C48" s="187" t="str">
        <f>'[2]расчет по направ'!$BE59</f>
        <v>Холодное водоснабжение</v>
      </c>
      <c r="D48" s="376" t="s">
        <v>65</v>
      </c>
      <c r="E48" s="376"/>
      <c r="F48" s="198">
        <f>G14</f>
        <v>21018</v>
      </c>
      <c r="G48" s="199">
        <v>1</v>
      </c>
      <c r="H48" s="206">
        <f>'[2]расчет по направ'!$BJ59</f>
        <v>3.1378995554614737E-3</v>
      </c>
    </row>
    <row r="49" spans="1:8" ht="13.5" customHeight="1">
      <c r="A49" s="352"/>
      <c r="B49" s="377"/>
      <c r="C49" s="187" t="str">
        <f>'[2]расчет по направ'!$BE60</f>
        <v>Водоотведение</v>
      </c>
      <c r="D49" s="376" t="s">
        <v>65</v>
      </c>
      <c r="E49" s="376"/>
      <c r="F49" s="198">
        <f>G14</f>
        <v>21018</v>
      </c>
      <c r="G49" s="199">
        <v>1</v>
      </c>
      <c r="H49" s="206">
        <f>'[2]расчет по направ'!$BJ60</f>
        <v>3.1378995554614737E-3</v>
      </c>
    </row>
    <row r="50" spans="1:8" ht="15.75" customHeight="1">
      <c r="A50" s="352"/>
      <c r="B50" s="377"/>
      <c r="C50" s="187" t="str">
        <f>'[2]расчет по направ'!$BE61</f>
        <v>Вывоз ТКО</v>
      </c>
      <c r="D50" s="376" t="s">
        <v>55</v>
      </c>
      <c r="E50" s="376"/>
      <c r="F50" s="198">
        <f>G15</f>
        <v>21018</v>
      </c>
      <c r="G50" s="199">
        <v>1</v>
      </c>
      <c r="H50" s="206">
        <f>'[2]расчет по направ'!$BJ61</f>
        <v>7.7397332768839967E-5</v>
      </c>
    </row>
    <row r="51" spans="1:8" ht="25.5" customHeight="1">
      <c r="A51" s="352"/>
      <c r="B51" s="377"/>
      <c r="C51" s="372" t="s">
        <v>67</v>
      </c>
      <c r="D51" s="372"/>
      <c r="E51" s="372"/>
      <c r="F51" s="372"/>
      <c r="G51" s="372"/>
      <c r="H51" s="372"/>
    </row>
    <row r="52" spans="1:8" ht="43.5" customHeight="1">
      <c r="A52" s="352"/>
      <c r="B52" s="377"/>
      <c r="C52" s="209" t="str">
        <f>'[2]расчет по направ'!$BE64</f>
        <v>Техническое обслуживание и регламентно-профилактический ремонт систем охранно-тревожной сигнализации</v>
      </c>
      <c r="D52" s="370" t="s">
        <v>55</v>
      </c>
      <c r="E52" s="370"/>
      <c r="F52" s="198">
        <f>G14</f>
        <v>21018</v>
      </c>
      <c r="G52" s="199">
        <v>1</v>
      </c>
      <c r="H52" s="206">
        <f>'[2]расчет по направ'!$BJ64</f>
        <v>6.6151566469093986E-6</v>
      </c>
    </row>
    <row r="53" spans="1:8" ht="15" customHeight="1">
      <c r="A53" s="352"/>
      <c r="B53" s="377"/>
      <c r="C53" s="209" t="str">
        <f>'[2]расчет по направ'!$BE65</f>
        <v>Проведение текущего ремонта</v>
      </c>
      <c r="D53" s="370" t="s">
        <v>55</v>
      </c>
      <c r="E53" s="370"/>
      <c r="F53" s="198">
        <f>G14</f>
        <v>21018</v>
      </c>
      <c r="G53" s="199">
        <v>1</v>
      </c>
      <c r="H53" s="206">
        <f>'[2]расчет по направ'!$BJ65</f>
        <v>6.6151566469093986E-6</v>
      </c>
    </row>
    <row r="54" spans="1:8" ht="15" customHeight="1">
      <c r="A54" s="352"/>
      <c r="B54" s="377"/>
      <c r="C54" s="209" t="str">
        <f>'[2]расчет по направ'!$BE66</f>
        <v>Обслуживание тревожной кнопки</v>
      </c>
      <c r="D54" s="370" t="s">
        <v>55</v>
      </c>
      <c r="E54" s="370"/>
      <c r="F54" s="198">
        <f>G14</f>
        <v>21018</v>
      </c>
      <c r="G54" s="199">
        <v>1</v>
      </c>
      <c r="H54" s="206">
        <f>'[2]расчет по направ'!$BJ66</f>
        <v>6.6151566469093986E-6</v>
      </c>
    </row>
    <row r="55" spans="1:8" ht="16.5" customHeight="1">
      <c r="A55" s="352"/>
      <c r="B55" s="377"/>
      <c r="C55" s="209" t="str">
        <f>'[2]расчет по направ'!$BE67</f>
        <v>Уборка территории от снега</v>
      </c>
      <c r="D55" s="370" t="s">
        <v>55</v>
      </c>
      <c r="E55" s="370"/>
      <c r="F55" s="198">
        <f>G14</f>
        <v>21018</v>
      </c>
      <c r="G55" s="199">
        <v>1</v>
      </c>
      <c r="H55" s="206">
        <f>'[2]расчет по направ'!$BJ67</f>
        <v>6.6151566469093986E-6</v>
      </c>
    </row>
    <row r="56" spans="1:8" ht="16.5" customHeight="1">
      <c r="A56" s="352"/>
      <c r="B56" s="377"/>
      <c r="C56" s="209" t="str">
        <f>'[2]расчет по направ'!$BE68</f>
        <v>Аварийно-диспетчерское обслуживание</v>
      </c>
      <c r="D56" s="370" t="s">
        <v>55</v>
      </c>
      <c r="E56" s="370"/>
      <c r="F56" s="198"/>
      <c r="G56" s="199"/>
      <c r="H56" s="206">
        <f>'[2]расчет по направ'!$BJ68</f>
        <v>6.6151566469093986E-6</v>
      </c>
    </row>
    <row r="57" spans="1:8" ht="18" customHeight="1">
      <c r="A57" s="352"/>
      <c r="B57" s="377"/>
      <c r="C57" s="209" t="str">
        <f>'[2]расчет по направ'!$BE69</f>
        <v xml:space="preserve">Проверка тепловодосчетчиков </v>
      </c>
      <c r="D57" s="370" t="s">
        <v>55</v>
      </c>
      <c r="E57" s="370"/>
      <c r="F57" s="198"/>
      <c r="G57" s="199"/>
      <c r="H57" s="206">
        <f>'[2]расчет по направ'!$BJ69</f>
        <v>6.6151566469093986E-6</v>
      </c>
    </row>
    <row r="58" spans="1:8" ht="27" customHeight="1">
      <c r="A58" s="352"/>
      <c r="B58" s="377"/>
      <c r="C58" s="209" t="str">
        <f>'[2]расчет по направ'!$BE70</f>
        <v>Годовое техобслуживание узлов учета  тепловодоснабжения (ООО Теплоучет)</v>
      </c>
      <c r="D58" s="370" t="s">
        <v>55</v>
      </c>
      <c r="E58" s="370"/>
      <c r="F58" s="198"/>
      <c r="G58" s="199"/>
      <c r="H58" s="206">
        <f>'[2]расчет по направ'!$BJ70</f>
        <v>6.6151566469093986E-6</v>
      </c>
    </row>
    <row r="59" spans="1:8" ht="12.75" customHeight="1">
      <c r="A59" s="352"/>
      <c r="B59" s="377"/>
      <c r="C59" s="209" t="str">
        <f>'[2]расчет по направ'!$BE71</f>
        <v>Вывоз ТБО</v>
      </c>
      <c r="D59" s="370" t="s">
        <v>55</v>
      </c>
      <c r="E59" s="370"/>
      <c r="F59" s="198">
        <f>G14</f>
        <v>21018</v>
      </c>
      <c r="G59" s="199">
        <v>1</v>
      </c>
      <c r="H59" s="206">
        <f>'[2]расчет по направ'!$BJ71</f>
        <v>6.6151566469093986E-6</v>
      </c>
    </row>
    <row r="60" spans="1:8" ht="13.5" customHeight="1">
      <c r="A60" s="352"/>
      <c r="B60" s="377"/>
      <c r="C60" s="209" t="str">
        <f>'[2]расчет по направ'!$BE72</f>
        <v>Дератизация и дезинфекция</v>
      </c>
      <c r="D60" s="370" t="s">
        <v>55</v>
      </c>
      <c r="E60" s="370"/>
      <c r="F60" s="198">
        <f>G14</f>
        <v>21018</v>
      </c>
      <c r="G60" s="199">
        <v>1</v>
      </c>
      <c r="H60" s="206">
        <f>'[2]расчет по направ'!$BJ72</f>
        <v>6.6151566469093986E-6</v>
      </c>
    </row>
    <row r="61" spans="1:8" ht="16.5" customHeight="1">
      <c r="A61" s="352"/>
      <c r="B61" s="377"/>
      <c r="C61" s="209" t="str">
        <f>'[2]расчет по направ'!$BE73</f>
        <v>Промывка и опрессовка систем отопления</v>
      </c>
      <c r="D61" s="370" t="s">
        <v>55</v>
      </c>
      <c r="E61" s="370"/>
      <c r="F61" s="198">
        <f>G14</f>
        <v>21018</v>
      </c>
      <c r="G61" s="199">
        <v>1</v>
      </c>
      <c r="H61" s="206">
        <f>'[2]расчет по направ'!$BJ73</f>
        <v>6.6151566469093986E-6</v>
      </c>
    </row>
    <row r="62" spans="1:8" ht="15" customHeight="1">
      <c r="A62" s="352"/>
      <c r="B62" s="377"/>
      <c r="C62" s="372" t="s">
        <v>69</v>
      </c>
      <c r="D62" s="372"/>
      <c r="E62" s="372"/>
      <c r="F62" s="372"/>
      <c r="G62" s="372"/>
      <c r="H62" s="372"/>
    </row>
    <row r="63" spans="1:8" ht="19.5" customHeight="1">
      <c r="A63" s="352"/>
      <c r="B63" s="377"/>
      <c r="C63" s="209" t="str">
        <f>'[2]расчет по направ'!$BE81</f>
        <v>Абонентская связь</v>
      </c>
      <c r="D63" s="370" t="s">
        <v>55</v>
      </c>
      <c r="E63" s="370"/>
      <c r="F63" s="198">
        <f>G14</f>
        <v>21018</v>
      </c>
      <c r="G63" s="199">
        <v>1</v>
      </c>
      <c r="H63" s="206">
        <f>'[2]расчет по направ'!BJ81</f>
        <v>6.6151566469093986E-6</v>
      </c>
    </row>
    <row r="64" spans="1:8" ht="21.75" customHeight="1">
      <c r="A64" s="352"/>
      <c r="B64" s="377"/>
      <c r="C64" s="209" t="str">
        <f>'[2]расчет по направ'!$BE82</f>
        <v>Иные услуги связи</v>
      </c>
      <c r="D64" s="370" t="s">
        <v>55</v>
      </c>
      <c r="E64" s="370"/>
      <c r="F64" s="198">
        <f t="shared" ref="F64" si="1">G17</f>
        <v>21018</v>
      </c>
      <c r="G64" s="199">
        <v>1</v>
      </c>
      <c r="H64" s="206">
        <f>'[2]расчет по направ'!BJ82</f>
        <v>6.6151566469093986E-6</v>
      </c>
    </row>
    <row r="65" spans="1:8" ht="18" customHeight="1">
      <c r="A65" s="352"/>
      <c r="B65" s="377"/>
      <c r="C65" s="375"/>
      <c r="D65" s="375"/>
      <c r="E65" s="375"/>
      <c r="F65" s="375"/>
      <c r="G65" s="375"/>
      <c r="H65" s="375"/>
    </row>
    <row r="66" spans="1:8" ht="15" customHeight="1">
      <c r="A66" s="352"/>
      <c r="B66" s="377"/>
      <c r="C66" s="372" t="s">
        <v>72</v>
      </c>
      <c r="D66" s="372"/>
      <c r="E66" s="372"/>
      <c r="F66" s="372"/>
      <c r="G66" s="372"/>
      <c r="H66" s="372"/>
    </row>
    <row r="67" spans="1:8" ht="26.25" customHeight="1">
      <c r="A67" s="352"/>
      <c r="B67" s="377"/>
      <c r="C67" s="209" t="str">
        <f>'[2]расчет по направ'!$BE85</f>
        <v>Оплата грузовых перевозок по доставке грузов</v>
      </c>
      <c r="D67" s="370" t="s">
        <v>74</v>
      </c>
      <c r="E67" s="370"/>
      <c r="F67" s="198">
        <f>G14</f>
        <v>21018</v>
      </c>
      <c r="G67" s="199">
        <v>1</v>
      </c>
      <c r="H67" s="206">
        <f>'[2]расчет по направ'!BJ85</f>
        <v>2.6460626587637594E-5</v>
      </c>
    </row>
    <row r="68" spans="1:8" ht="15.75" customHeight="1">
      <c r="A68" s="352"/>
      <c r="B68" s="377"/>
      <c r="C68" s="209" t="str">
        <f>'[2]расчет по направ'!$BE86</f>
        <v>Спецрейсы (спортивномассовые мероприятия)</v>
      </c>
      <c r="D68" s="370" t="s">
        <v>55</v>
      </c>
      <c r="E68" s="370"/>
      <c r="F68" s="198">
        <f>G15</f>
        <v>21018</v>
      </c>
      <c r="G68" s="199">
        <v>1</v>
      </c>
      <c r="H68" s="206">
        <f>'[2]расчет по направ'!BJ86</f>
        <v>6.6151566469093986E-6</v>
      </c>
    </row>
    <row r="69" spans="1:8" ht="15" hidden="1" customHeight="1">
      <c r="A69" s="352"/>
      <c r="B69" s="377"/>
      <c r="C69" s="375"/>
      <c r="D69" s="375"/>
      <c r="E69" s="375"/>
      <c r="F69" s="375"/>
      <c r="G69" s="375"/>
      <c r="H69" s="375"/>
    </row>
    <row r="70" spans="1:8" ht="32.25" customHeight="1">
      <c r="A70" s="352"/>
      <c r="B70" s="377"/>
      <c r="C70" s="372" t="s">
        <v>75</v>
      </c>
      <c r="D70" s="372"/>
      <c r="E70" s="372"/>
      <c r="F70" s="372"/>
      <c r="G70" s="372"/>
      <c r="H70" s="372"/>
    </row>
    <row r="71" spans="1:8">
      <c r="A71" s="352"/>
      <c r="B71" s="377"/>
      <c r="C71" s="267" t="str">
        <f>'[2]расчет по направ'!$BE89</f>
        <v>Директор</v>
      </c>
      <c r="D71" s="374" t="s">
        <v>48</v>
      </c>
      <c r="E71" s="374"/>
      <c r="F71" s="198">
        <f>G14</f>
        <v>21018</v>
      </c>
      <c r="G71" s="199">
        <v>1</v>
      </c>
      <c r="H71" s="206">
        <f>'[2]расчет по направ'!$BJ89</f>
        <v>6.6151566469093986E-6</v>
      </c>
    </row>
    <row r="72" spans="1:8">
      <c r="A72" s="352"/>
      <c r="B72" s="377"/>
      <c r="C72" s="267" t="str">
        <f>'[2]расчет по направ'!$BE90</f>
        <v>Заместитель директора</v>
      </c>
      <c r="D72" s="374" t="s">
        <v>48</v>
      </c>
      <c r="E72" s="374"/>
      <c r="F72" s="198">
        <f>G14</f>
        <v>21018</v>
      </c>
      <c r="G72" s="199">
        <v>1</v>
      </c>
      <c r="H72" s="206">
        <f>'[2]расчет по направ'!$BJ90</f>
        <v>1.3230313293818797E-5</v>
      </c>
    </row>
    <row r="73" spans="1:8">
      <c r="A73" s="352"/>
      <c r="B73" s="377"/>
      <c r="C73" s="267" t="str">
        <f>'[2]расчет по направ'!$BE91</f>
        <v>Делопроизводитель</v>
      </c>
      <c r="D73" s="374" t="s">
        <v>48</v>
      </c>
      <c r="E73" s="374"/>
      <c r="F73" s="198">
        <f>G14</f>
        <v>21018</v>
      </c>
      <c r="G73" s="199">
        <v>1</v>
      </c>
      <c r="H73" s="206">
        <f>'[2]расчет по направ'!$BJ91</f>
        <v>6.6151566469093986E-6</v>
      </c>
    </row>
    <row r="74" spans="1:8">
      <c r="A74" s="352"/>
      <c r="B74" s="377"/>
      <c r="C74" s="267" t="str">
        <f>'[2]расчет по направ'!$BE92</f>
        <v>Старший методист МОЦ</v>
      </c>
      <c r="D74" s="374" t="s">
        <v>48</v>
      </c>
      <c r="E74" s="374"/>
      <c r="F74" s="198">
        <f>G14</f>
        <v>21018</v>
      </c>
      <c r="G74" s="199">
        <v>1</v>
      </c>
      <c r="H74" s="206">
        <f>'[2]расчет по направ'!$BJ92</f>
        <v>1.3230313293818797E-5</v>
      </c>
    </row>
    <row r="75" spans="1:8">
      <c r="A75" s="352"/>
      <c r="B75" s="377"/>
      <c r="C75" s="267" t="str">
        <f>'[2]расчет по направ'!$BE93</f>
        <v>Рабочий по обслуживанию и ремонту зданий</v>
      </c>
      <c r="D75" s="374" t="s">
        <v>48</v>
      </c>
      <c r="E75" s="374"/>
      <c r="F75" s="198">
        <f>G14</f>
        <v>21018</v>
      </c>
      <c r="G75" s="199">
        <v>1</v>
      </c>
      <c r="H75" s="206">
        <f>'[2]расчет по направ'!$BJ93</f>
        <v>6.6151566469093986E-6</v>
      </c>
    </row>
    <row r="76" spans="1:8">
      <c r="A76" s="352"/>
      <c r="B76" s="377"/>
      <c r="C76" s="267" t="str">
        <f>'[2]расчет по направ'!$BE94</f>
        <v>Гардеробщик</v>
      </c>
      <c r="D76" s="374" t="s">
        <v>48</v>
      </c>
      <c r="E76" s="374"/>
      <c r="F76" s="198">
        <f>G14</f>
        <v>21018</v>
      </c>
      <c r="G76" s="199">
        <v>1</v>
      </c>
      <c r="H76" s="206">
        <f>'[2]расчет по направ'!$BJ94</f>
        <v>9.9227349703640974E-6</v>
      </c>
    </row>
    <row r="77" spans="1:8">
      <c r="A77" s="352"/>
      <c r="B77" s="377"/>
      <c r="C77" s="267" t="str">
        <f>'[2]расчет по направ'!$BE95</f>
        <v>Строж</v>
      </c>
      <c r="D77" s="374" t="s">
        <v>48</v>
      </c>
      <c r="E77" s="374"/>
      <c r="F77" s="198">
        <f>G14</f>
        <v>21018</v>
      </c>
      <c r="G77" s="199">
        <v>1</v>
      </c>
      <c r="H77" s="206">
        <f>'[2]расчет по направ'!$BJ95</f>
        <v>1.9845469940728195E-5</v>
      </c>
    </row>
    <row r="78" spans="1:8">
      <c r="A78" s="352"/>
      <c r="B78" s="377"/>
      <c r="C78" s="267" t="str">
        <f>'[2]расчет по направ'!$BE96</f>
        <v>Дворник</v>
      </c>
      <c r="D78" s="374" t="s">
        <v>48</v>
      </c>
      <c r="E78" s="374"/>
      <c r="F78" s="198">
        <f>G14</f>
        <v>21018</v>
      </c>
      <c r="G78" s="199">
        <v>1</v>
      </c>
      <c r="H78" s="206">
        <f>'[2]расчет по направ'!$BJ96</f>
        <v>6.6151566469093986E-6</v>
      </c>
    </row>
    <row r="79" spans="1:8" ht="17.25" customHeight="1">
      <c r="A79" s="352"/>
      <c r="B79" s="377"/>
      <c r="C79" s="267" t="str">
        <f>'[2]расчет по направ'!$BE97</f>
        <v>Уборщик служебных помещений</v>
      </c>
      <c r="D79" s="374" t="s">
        <v>48</v>
      </c>
      <c r="E79" s="374"/>
      <c r="F79" s="291"/>
      <c r="G79" s="291"/>
      <c r="H79" s="206">
        <f>'[2]расчет по направ'!$BJ97</f>
        <v>1.3230313293818797E-5</v>
      </c>
    </row>
    <row r="80" spans="1:8" ht="15" customHeight="1">
      <c r="A80" s="352"/>
      <c r="B80" s="377"/>
      <c r="C80" s="372" t="s">
        <v>77</v>
      </c>
      <c r="D80" s="372"/>
      <c r="E80" s="372"/>
      <c r="F80" s="372"/>
      <c r="G80" s="372"/>
      <c r="H80" s="372"/>
    </row>
    <row r="81" spans="1:8" ht="15.75" customHeight="1">
      <c r="A81" s="352"/>
      <c r="B81" s="377"/>
      <c r="C81" s="197" t="str">
        <f>'[2]расчет по направ'!$BE100</f>
        <v>Медикаменты</v>
      </c>
      <c r="D81" s="370" t="s">
        <v>55</v>
      </c>
      <c r="E81" s="370"/>
      <c r="F81" s="198">
        <f>G14</f>
        <v>21018</v>
      </c>
      <c r="G81" s="199">
        <v>1</v>
      </c>
      <c r="H81" s="206">
        <f>'[2]расчет по направ'!BJ100</f>
        <v>6.6151566469093986E-6</v>
      </c>
    </row>
    <row r="82" spans="1:8" ht="18.75" customHeight="1">
      <c r="A82" s="352"/>
      <c r="B82" s="377"/>
      <c r="C82" s="197" t="str">
        <f>'[2]расчет по направ'!$BE101</f>
        <v>Демеркуризация отработанных ламп</v>
      </c>
      <c r="D82" s="370" t="s">
        <v>55</v>
      </c>
      <c r="E82" s="370"/>
      <c r="F82" s="198">
        <f>G14</f>
        <v>21018</v>
      </c>
      <c r="G82" s="199">
        <v>1</v>
      </c>
      <c r="H82" s="206">
        <f>'[2]расчет по направ'!BJ101</f>
        <v>6.6151566469093986E-6</v>
      </c>
    </row>
    <row r="83" spans="1:8" ht="15.75" customHeight="1">
      <c r="A83" s="352"/>
      <c r="B83" s="377"/>
      <c r="C83" s="197" t="str">
        <f>'[2]расчет по направ'!$BE102</f>
        <v>Обучение</v>
      </c>
      <c r="D83" s="370" t="s">
        <v>55</v>
      </c>
      <c r="E83" s="370"/>
      <c r="F83" s="198">
        <f>G14</f>
        <v>21018</v>
      </c>
      <c r="G83" s="199">
        <v>1</v>
      </c>
      <c r="H83" s="206">
        <f>'[2]расчет по направ'!BJ102</f>
        <v>6.6151566469093986E-6</v>
      </c>
    </row>
    <row r="84" spans="1:8" ht="16.5" customHeight="1">
      <c r="A84" s="352"/>
      <c r="B84" s="377"/>
      <c r="C84" s="197" t="str">
        <f>'[2]расчет по направ'!$BE103</f>
        <v>Продление лицензии программного обеспечения</v>
      </c>
      <c r="D84" s="370" t="s">
        <v>55</v>
      </c>
      <c r="E84" s="370"/>
      <c r="F84" s="198">
        <f>G14</f>
        <v>21018</v>
      </c>
      <c r="G84" s="199">
        <v>1</v>
      </c>
      <c r="H84" s="206">
        <f>'[2]расчет по направ'!BJ103</f>
        <v>6.6151566469093986E-6</v>
      </c>
    </row>
    <row r="85" spans="1:8" ht="14.25" customHeight="1">
      <c r="A85" s="352"/>
      <c r="B85" s="377"/>
      <c r="C85" s="197" t="str">
        <f>'[2]расчет по направ'!$BE104</f>
        <v xml:space="preserve">Подписка на периодические  издания  </v>
      </c>
      <c r="D85" s="370" t="s">
        <v>55</v>
      </c>
      <c r="E85" s="370"/>
      <c r="F85" s="198">
        <f>G14</f>
        <v>21018</v>
      </c>
      <c r="G85" s="199">
        <v>1</v>
      </c>
      <c r="H85" s="206">
        <f>'[2]расчет по направ'!BJ104</f>
        <v>6.6151566469093986E-6</v>
      </c>
    </row>
    <row r="86" spans="1:8" ht="15" customHeight="1">
      <c r="A86" s="352"/>
      <c r="B86" s="377"/>
      <c r="C86" s="197" t="str">
        <f>'[2]расчет по направ'!$BE105</f>
        <v xml:space="preserve">Услуги центра гигиены и эпидемиологии </v>
      </c>
      <c r="D86" s="370" t="s">
        <v>55</v>
      </c>
      <c r="E86" s="370"/>
      <c r="F86" s="198">
        <f>G14</f>
        <v>21018</v>
      </c>
      <c r="G86" s="199">
        <v>1</v>
      </c>
      <c r="H86" s="206">
        <f>'[2]расчет по направ'!BJ105</f>
        <v>6.6151566469093986E-6</v>
      </c>
    </row>
    <row r="87" spans="1:8" ht="16.5" customHeight="1">
      <c r="A87" s="352"/>
      <c r="B87" s="377"/>
      <c r="C87" s="197" t="str">
        <f>'[2]расчет по направ'!$BE106</f>
        <v>Налоги, госпошлина</v>
      </c>
      <c r="D87" s="370" t="s">
        <v>55</v>
      </c>
      <c r="E87" s="370"/>
      <c r="F87" s="198">
        <f>G14</f>
        <v>21018</v>
      </c>
      <c r="G87" s="199">
        <v>1</v>
      </c>
      <c r="H87" s="206">
        <f>'[2]расчет по направ'!BJ106</f>
        <v>6.6151566469093986E-6</v>
      </c>
    </row>
    <row r="88" spans="1:8" ht="15.75" customHeight="1">
      <c r="A88" s="352"/>
      <c r="B88" s="377"/>
      <c r="C88" s="197" t="str">
        <f>'[2]расчет по направ'!$BE107</f>
        <v>пособие по уходу за ребенком до 3-х лет</v>
      </c>
      <c r="D88" s="370" t="s">
        <v>55</v>
      </c>
      <c r="E88" s="370"/>
      <c r="F88" s="198">
        <f>G14</f>
        <v>21018</v>
      </c>
      <c r="G88" s="199">
        <v>1</v>
      </c>
      <c r="H88" s="206">
        <f>'[2]расчет по направ'!BJ107</f>
        <v>6.6151566469093986E-6</v>
      </c>
    </row>
    <row r="89" spans="1:8" ht="14.25" customHeight="1">
      <c r="A89" s="352"/>
      <c r="B89" s="377"/>
      <c r="C89" s="197" t="str">
        <f>'[2]расчет по направ'!$BE108</f>
        <v>Медосмотр административного персонала</v>
      </c>
      <c r="D89" s="370" t="s">
        <v>55</v>
      </c>
      <c r="E89" s="370"/>
      <c r="F89" s="198">
        <f>G14</f>
        <v>21018</v>
      </c>
      <c r="G89" s="199">
        <v>1</v>
      </c>
      <c r="H89" s="206">
        <f>'[2]расчет по направ'!BJ108</f>
        <v>6.6151566469093986E-6</v>
      </c>
    </row>
    <row r="90" spans="1:8" ht="19.5" customHeight="1">
      <c r="A90" s="352"/>
      <c r="B90" s="377"/>
      <c r="C90" s="197" t="str">
        <f>'[2]расчет по направ'!$BE109</f>
        <v>Хоз.товары (дезинфицирующие, моющие средства)</v>
      </c>
      <c r="D90" s="370" t="s">
        <v>55</v>
      </c>
      <c r="E90" s="370"/>
      <c r="F90" s="198">
        <f>G14</f>
        <v>21018</v>
      </c>
      <c r="G90" s="199">
        <v>1</v>
      </c>
      <c r="H90" s="206">
        <f>'[2]расчет по направ'!BJ109</f>
        <v>6.6151566469093986E-6</v>
      </c>
    </row>
    <row r="91" spans="1:8" ht="18" customHeight="1">
      <c r="A91" s="352"/>
      <c r="B91" s="377"/>
      <c r="C91" s="197" t="str">
        <f>'[2]расчет по направ'!$BE110</f>
        <v xml:space="preserve">Услуги семис </v>
      </c>
      <c r="D91" s="370" t="s">
        <v>55</v>
      </c>
      <c r="E91" s="370"/>
      <c r="F91" s="198">
        <f>G14</f>
        <v>21018</v>
      </c>
      <c r="G91" s="199">
        <v>1</v>
      </c>
      <c r="H91" s="206">
        <f>'[2]расчет по направ'!BJ110</f>
        <v>6.6151566469093986E-6</v>
      </c>
    </row>
    <row r="92" spans="1:8" ht="15" customHeight="1">
      <c r="A92" s="352"/>
      <c r="B92" s="377"/>
      <c r="C92" s="197" t="str">
        <f>'[2]расчет по направ'!$BE111</f>
        <v>Испытание диэлектрических бот и перчаток</v>
      </c>
      <c r="D92" s="370" t="s">
        <v>55</v>
      </c>
      <c r="E92" s="370"/>
      <c r="F92" s="268"/>
      <c r="G92" s="268"/>
      <c r="H92" s="206">
        <f>'[2]расчет по направ'!BJ111</f>
        <v>6.6151566469093986E-6</v>
      </c>
    </row>
    <row r="93" spans="1:8" ht="15" customHeight="1">
      <c r="A93" s="352"/>
      <c r="B93" s="377"/>
      <c r="C93" s="197" t="str">
        <f>'[2]расчет по направ'!$BE112</f>
        <v>Проведение испытаний устройств заземления и изоляции электросетей</v>
      </c>
      <c r="D93" s="370" t="s">
        <v>55</v>
      </c>
      <c r="E93" s="370"/>
      <c r="F93" s="269"/>
      <c r="G93" s="269"/>
      <c r="H93" s="206">
        <f>'[2]расчет по направ'!BJ112</f>
        <v>6.6151566469093986E-6</v>
      </c>
    </row>
    <row r="94" spans="1:8" ht="15" customHeight="1">
      <c r="A94" s="352"/>
      <c r="B94" s="377"/>
      <c r="C94" s="197" t="str">
        <f>'[2]расчет по направ'!$BE113</f>
        <v xml:space="preserve">Обслуживание системы наружного видеонаблюдения </v>
      </c>
      <c r="D94" s="370" t="s">
        <v>55</v>
      </c>
      <c r="E94" s="370"/>
      <c r="F94" s="269"/>
      <c r="G94" s="269"/>
      <c r="H94" s="206">
        <f>'[2]расчет по направ'!BJ113</f>
        <v>6.6151566469093986E-6</v>
      </c>
    </row>
    <row r="95" spans="1:8" ht="15" customHeight="1">
      <c r="A95" s="352"/>
      <c r="B95" s="377"/>
      <c r="C95" s="197" t="str">
        <f>'[2]расчет по направ'!$BE114</f>
        <v>Инструментальный контроль качества</v>
      </c>
      <c r="D95" s="370" t="s">
        <v>55</v>
      </c>
      <c r="E95" s="370"/>
      <c r="F95" s="182"/>
      <c r="G95" s="182"/>
      <c r="H95" s="206">
        <f>'[2]расчет по направ'!BJ114</f>
        <v>6.6151566469093986E-6</v>
      </c>
    </row>
    <row r="96" spans="1:8" ht="15" customHeight="1">
      <c r="A96" s="352"/>
      <c r="B96" s="377"/>
      <c r="C96" s="197" t="str">
        <f>'[2]расчет по направ'!$BE115</f>
        <v xml:space="preserve">Канцелярские товары </v>
      </c>
      <c r="D96" s="370" t="s">
        <v>55</v>
      </c>
      <c r="E96" s="370"/>
      <c r="F96" s="182"/>
      <c r="G96" s="182"/>
      <c r="H96" s="206">
        <f>'[2]расчет по направ'!BJ115</f>
        <v>6.6151566469093986E-6</v>
      </c>
    </row>
    <row r="97" spans="1:8" ht="15" customHeight="1">
      <c r="A97" s="352"/>
      <c r="B97" s="377"/>
      <c r="C97" s="197" t="str">
        <f>'[2]расчет по направ'!$BE116</f>
        <v>Расходные материалы к орг.технике, автотранспорту</v>
      </c>
      <c r="D97" s="370" t="s">
        <v>55</v>
      </c>
      <c r="E97" s="370"/>
      <c r="F97" s="182"/>
      <c r="G97" s="182"/>
      <c r="H97" s="206">
        <f>'[2]расчет по направ'!BJ116</f>
        <v>6.6151566469093986E-6</v>
      </c>
    </row>
    <row r="98" spans="1:8" ht="15" customHeight="1">
      <c r="A98" s="352"/>
      <c r="B98" s="377"/>
      <c r="C98" s="197" t="str">
        <f>'[2]расчет по направ'!$BE117</f>
        <v>Прочие материальные запасы</v>
      </c>
      <c r="D98" s="370" t="s">
        <v>55</v>
      </c>
      <c r="E98" s="370"/>
      <c r="F98" s="182"/>
      <c r="G98" s="182"/>
      <c r="H98" s="206">
        <f>'[2]расчет по направ'!BJ117</f>
        <v>6.6151566469093986E-6</v>
      </c>
    </row>
    <row r="99" spans="1:8" ht="15" customHeight="1">
      <c r="A99" s="352"/>
      <c r="B99" s="377"/>
      <c r="C99" s="197" t="str">
        <f>'[2]расчет по направ'!$BE118</f>
        <v>Прочие услуги</v>
      </c>
      <c r="D99" s="370" t="s">
        <v>55</v>
      </c>
      <c r="E99" s="370"/>
      <c r="F99" s="182"/>
      <c r="G99" s="182"/>
      <c r="H99" s="206">
        <f>'[2]расчет по направ'!BJ118</f>
        <v>6.6151566469093986E-6</v>
      </c>
    </row>
    <row r="100" spans="1:8">
      <c r="A100" s="352"/>
      <c r="B100" s="377"/>
      <c r="C100" s="197" t="str">
        <f>'[2]расчет по направ'!$BE119</f>
        <v>Мягкий инвентарь</v>
      </c>
      <c r="D100" s="370" t="s">
        <v>55</v>
      </c>
      <c r="E100" s="370"/>
      <c r="F100" s="182"/>
      <c r="G100" s="182"/>
      <c r="H100" s="206">
        <f>'[2]расчет по направ'!BJ119</f>
        <v>6.6151566469093986E-6</v>
      </c>
    </row>
  </sheetData>
  <mergeCells count="95">
    <mergeCell ref="E2:H2"/>
    <mergeCell ref="B5:H5"/>
    <mergeCell ref="D10:E10"/>
    <mergeCell ref="D11:E11"/>
    <mergeCell ref="A12:A100"/>
    <mergeCell ref="B12:B100"/>
    <mergeCell ref="C12:H12"/>
    <mergeCell ref="C13:H13"/>
    <mergeCell ref="D14:E14"/>
    <mergeCell ref="D15:E15"/>
    <mergeCell ref="D16:E16"/>
    <mergeCell ref="D17:E17"/>
    <mergeCell ref="D18:E18"/>
    <mergeCell ref="C19:H19"/>
    <mergeCell ref="D20:E20"/>
    <mergeCell ref="D21:E21"/>
    <mergeCell ref="D22:E22"/>
    <mergeCell ref="D23:E23"/>
    <mergeCell ref="D27:E27"/>
    <mergeCell ref="D28:E28"/>
    <mergeCell ref="D29:E29"/>
    <mergeCell ref="D24:E24"/>
    <mergeCell ref="D25:E25"/>
    <mergeCell ref="D26:E26"/>
    <mergeCell ref="D33:E33"/>
    <mergeCell ref="D34:E34"/>
    <mergeCell ref="D35:E35"/>
    <mergeCell ref="D30:E30"/>
    <mergeCell ref="D31:E31"/>
    <mergeCell ref="D32:E32"/>
    <mergeCell ref="D40:E40"/>
    <mergeCell ref="D41:E41"/>
    <mergeCell ref="D36:E36"/>
    <mergeCell ref="D38:E38"/>
    <mergeCell ref="D42:E42"/>
    <mergeCell ref="D43:E43"/>
    <mergeCell ref="D44:E44"/>
    <mergeCell ref="C37:H37"/>
    <mergeCell ref="D39:E39"/>
    <mergeCell ref="C51:H51"/>
    <mergeCell ref="D52:E52"/>
    <mergeCell ref="D53:E53"/>
    <mergeCell ref="C45:H45"/>
    <mergeCell ref="D46:E46"/>
    <mergeCell ref="D47:E47"/>
    <mergeCell ref="D48:E48"/>
    <mergeCell ref="D49:E49"/>
    <mergeCell ref="D50:E50"/>
    <mergeCell ref="D60:E60"/>
    <mergeCell ref="D61:E61"/>
    <mergeCell ref="D54:E54"/>
    <mergeCell ref="D55:E55"/>
    <mergeCell ref="D56:E56"/>
    <mergeCell ref="D57:E57"/>
    <mergeCell ref="D58:E58"/>
    <mergeCell ref="D59:E59"/>
    <mergeCell ref="C65:H65"/>
    <mergeCell ref="C66:H66"/>
    <mergeCell ref="D67:E67"/>
    <mergeCell ref="D68:E68"/>
    <mergeCell ref="C62:H62"/>
    <mergeCell ref="D63:E63"/>
    <mergeCell ref="D64:E64"/>
    <mergeCell ref="D73:E73"/>
    <mergeCell ref="D74:E74"/>
    <mergeCell ref="D75:E75"/>
    <mergeCell ref="D76:E76"/>
    <mergeCell ref="D77:E77"/>
    <mergeCell ref="D78:E78"/>
    <mergeCell ref="C69:H69"/>
    <mergeCell ref="C70:H70"/>
    <mergeCell ref="D71:E71"/>
    <mergeCell ref="D72:E72"/>
    <mergeCell ref="D83:E83"/>
    <mergeCell ref="D84:E84"/>
    <mergeCell ref="D85:E85"/>
    <mergeCell ref="D86:E86"/>
    <mergeCell ref="D87:E87"/>
    <mergeCell ref="D88:E88"/>
    <mergeCell ref="C80:H80"/>
    <mergeCell ref="D81:E81"/>
    <mergeCell ref="D82:E82"/>
    <mergeCell ref="D79:E79"/>
    <mergeCell ref="D99:E99"/>
    <mergeCell ref="D100:E100"/>
    <mergeCell ref="D94:E94"/>
    <mergeCell ref="D95:E95"/>
    <mergeCell ref="D96:E96"/>
    <mergeCell ref="D97:E97"/>
    <mergeCell ref="D98:E98"/>
    <mergeCell ref="D89:E89"/>
    <mergeCell ref="D90:E90"/>
    <mergeCell ref="D91:E91"/>
    <mergeCell ref="D92:E92"/>
    <mergeCell ref="D93:E93"/>
  </mergeCells>
  <pageMargins left="0.70866141732283472" right="0.70866141732283472" top="0.74803149606299213" bottom="0.74803149606299213" header="0.31496062992125984" footer="0.31496062992125984"/>
  <pageSetup paperSize="9" scale="69" fitToHeight="2" orientation="portrait" blackAndWhite="1" r:id="rId1"/>
  <ignoredErrors>
    <ignoredError sqref="C71:C79" unlocked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AZ105"/>
  <sheetViews>
    <sheetView view="pageBreakPreview" zoomScale="80" zoomScaleNormal="80" zoomScaleSheetLayoutView="80" zoomScalePageLayoutView="85" workbookViewId="0">
      <pane ySplit="10" topLeftCell="A11" activePane="bottomLeft" state="frozen"/>
      <selection activeCell="A12" sqref="A12:A143"/>
      <selection pane="bottomLeft" activeCell="J17" sqref="J17"/>
    </sheetView>
  </sheetViews>
  <sheetFormatPr defaultColWidth="8.85546875" defaultRowHeight="15" outlineLevelRow="2"/>
  <cols>
    <col min="1" max="1" width="19.42578125" style="6" customWidth="1"/>
    <col min="2" max="2" width="19.85546875" style="6" customWidth="1"/>
    <col min="3" max="3" width="34.7109375" style="6" customWidth="1"/>
    <col min="4" max="4" width="9.42578125" style="6" customWidth="1"/>
    <col min="5" max="5" width="10.85546875" style="6" customWidth="1"/>
    <col min="6" max="6" width="14" style="6" hidden="1" customWidth="1"/>
    <col min="7" max="7" width="14.85546875" style="6" hidden="1" customWidth="1"/>
    <col min="8" max="8" width="15.28515625" style="6" customWidth="1"/>
    <col min="9" max="16384" width="8.85546875" style="7"/>
  </cols>
  <sheetData>
    <row r="1" spans="1:8" hidden="1"/>
    <row r="2" spans="1:8" s="9" customFormat="1" ht="57" hidden="1" customHeight="1">
      <c r="H2" s="342" t="s">
        <v>36</v>
      </c>
    </row>
    <row r="3" spans="1:8" s="9" customFormat="1" ht="15.75" hidden="1"/>
    <row r="4" spans="1:8" s="9" customFormat="1" ht="15.75" hidden="1"/>
    <row r="5" spans="1:8" s="9" customFormat="1" ht="2.25" customHeight="1">
      <c r="B5" s="359" t="s">
        <v>37</v>
      </c>
      <c r="C5" s="359"/>
      <c r="D5" s="359"/>
      <c r="E5" s="359"/>
      <c r="F5" s="359"/>
      <c r="G5" s="359"/>
      <c r="H5" s="359"/>
    </row>
    <row r="6" spans="1:8" s="9" customFormat="1" ht="19.5" hidden="1" customHeight="1"/>
    <row r="7" spans="1:8" s="6" customFormat="1" ht="19.5" hidden="1" customHeight="1"/>
    <row r="8" spans="1:8" s="6" customFormat="1" ht="19.5" hidden="1" customHeight="1"/>
    <row r="9" spans="1:8" s="6" customFormat="1" hidden="1"/>
    <row r="10" spans="1:8" ht="99.75" customHeight="1">
      <c r="A10" s="147" t="s">
        <v>38</v>
      </c>
      <c r="B10" s="147" t="s">
        <v>39</v>
      </c>
      <c r="C10" s="147" t="s">
        <v>40</v>
      </c>
      <c r="D10" s="405" t="s">
        <v>41</v>
      </c>
      <c r="E10" s="406"/>
      <c r="F10" s="148" t="s">
        <v>42</v>
      </c>
      <c r="G10" s="148" t="s">
        <v>43</v>
      </c>
      <c r="H10" s="147" t="s">
        <v>44</v>
      </c>
    </row>
    <row r="11" spans="1:8" s="12" customFormat="1" ht="12.75">
      <c r="A11" s="149">
        <v>1</v>
      </c>
      <c r="B11" s="149">
        <v>2</v>
      </c>
      <c r="C11" s="150">
        <v>3</v>
      </c>
      <c r="D11" s="407">
        <v>4</v>
      </c>
      <c r="E11" s="408"/>
      <c r="F11" s="150">
        <v>3</v>
      </c>
      <c r="G11" s="150">
        <v>4</v>
      </c>
      <c r="H11" s="150">
        <v>5</v>
      </c>
    </row>
    <row r="12" spans="1:8" ht="37.5" customHeight="1">
      <c r="A12" s="409" t="s">
        <v>79</v>
      </c>
      <c r="B12" s="410" t="s">
        <v>169</v>
      </c>
      <c r="C12" s="411" t="s">
        <v>46</v>
      </c>
      <c r="D12" s="412"/>
      <c r="E12" s="412"/>
      <c r="F12" s="412"/>
      <c r="G12" s="412"/>
      <c r="H12" s="412"/>
    </row>
    <row r="13" spans="1:8" ht="30" customHeight="1">
      <c r="A13" s="409"/>
      <c r="B13" s="410"/>
      <c r="C13" s="399" t="s">
        <v>47</v>
      </c>
      <c r="D13" s="399"/>
      <c r="E13" s="399"/>
      <c r="F13" s="399"/>
      <c r="G13" s="399"/>
      <c r="H13" s="399"/>
    </row>
    <row r="14" spans="1:8" ht="28.5" customHeight="1" outlineLevel="1">
      <c r="A14" s="409"/>
      <c r="B14" s="410"/>
      <c r="C14" s="151" t="str">
        <f>'[2]расчет по направ'!$AT11</f>
        <v>Педагог дополнительного образования</v>
      </c>
      <c r="D14" s="401" t="s">
        <v>48</v>
      </c>
      <c r="E14" s="401"/>
      <c r="F14" s="142" t="e">
        <f>D14*1776.4</f>
        <v>#VALUE!</v>
      </c>
      <c r="G14" s="142">
        <v>195486</v>
      </c>
      <c r="H14" s="152">
        <f>'[2]расчет по направ'!AY11</f>
        <v>0.33453111769686711</v>
      </c>
    </row>
    <row r="15" spans="1:8" ht="15.75" customHeight="1" outlineLevel="1">
      <c r="A15" s="409"/>
      <c r="B15" s="410"/>
      <c r="C15" s="151" t="str">
        <f>'[2]расчет по направ'!$AT12</f>
        <v>Методист</v>
      </c>
      <c r="D15" s="401" t="s">
        <v>48</v>
      </c>
      <c r="E15" s="401"/>
      <c r="F15" s="142" t="e">
        <f>D15*1776.4</f>
        <v>#VALUE!</v>
      </c>
      <c r="G15" s="142">
        <f>G14</f>
        <v>195486</v>
      </c>
      <c r="H15" s="152">
        <f>'[2]расчет по направ'!AY12</f>
        <v>3.521380186282811E-2</v>
      </c>
    </row>
    <row r="16" spans="1:8" ht="14.25" customHeight="1" outlineLevel="1">
      <c r="A16" s="409"/>
      <c r="B16" s="410"/>
      <c r="C16" s="151" t="str">
        <f>'[2]расчет по направ'!$AT13</f>
        <v>Педагог-психолог</v>
      </c>
      <c r="D16" s="401" t="s">
        <v>48</v>
      </c>
      <c r="E16" s="401"/>
      <c r="F16" s="142" t="e">
        <f>D16*1776.4</f>
        <v>#VALUE!</v>
      </c>
      <c r="G16" s="142">
        <f>G14</f>
        <v>195486</v>
      </c>
      <c r="H16" s="152">
        <f>'[2]расчет по направ'!AY13</f>
        <v>1.1737933954276037E-2</v>
      </c>
    </row>
    <row r="17" spans="1:8" ht="15" customHeight="1" outlineLevel="1">
      <c r="A17" s="409"/>
      <c r="B17" s="410"/>
      <c r="C17" s="151" t="str">
        <f>'[2]расчет по направ'!$AT14</f>
        <v>Педагог-организатор</v>
      </c>
      <c r="D17" s="401" t="s">
        <v>48</v>
      </c>
      <c r="E17" s="401"/>
      <c r="F17" s="142" t="e">
        <f>D17*1776.4</f>
        <v>#VALUE!</v>
      </c>
      <c r="G17" s="142">
        <f>G14</f>
        <v>195486</v>
      </c>
      <c r="H17" s="152">
        <f>'[2]расчет по направ'!AY14</f>
        <v>1.1737933954276037E-2</v>
      </c>
    </row>
    <row r="18" spans="1:8" ht="15" customHeight="1" outlineLevel="1">
      <c r="A18" s="409"/>
      <c r="B18" s="410"/>
      <c r="C18" s="151" t="str">
        <f>'[2]расчет по направ'!$AT15</f>
        <v>Тьютор</v>
      </c>
      <c r="D18" s="401" t="s">
        <v>48</v>
      </c>
      <c r="E18" s="401"/>
      <c r="F18" s="142" t="e">
        <f>D18*1776.4</f>
        <v>#VALUE!</v>
      </c>
      <c r="G18" s="142">
        <f>G14</f>
        <v>195486</v>
      </c>
      <c r="H18" s="152">
        <f>'[2]расчет по направ'!AY15</f>
        <v>4.0931005051786581E-2</v>
      </c>
    </row>
    <row r="19" spans="1:8" ht="33.75" customHeight="1">
      <c r="A19" s="409"/>
      <c r="B19" s="410"/>
      <c r="C19" s="400" t="s">
        <v>51</v>
      </c>
      <c r="D19" s="402"/>
      <c r="E19" s="402"/>
      <c r="F19" s="402"/>
      <c r="G19" s="402"/>
      <c r="H19" s="402"/>
    </row>
    <row r="20" spans="1:8" ht="15" customHeight="1" outlineLevel="2">
      <c r="A20" s="409"/>
      <c r="B20" s="410"/>
      <c r="C20" s="151" t="str">
        <f>'[2]расчет по направ'!$AT21</f>
        <v>Классные журналы</v>
      </c>
      <c r="D20" s="401" t="s">
        <v>52</v>
      </c>
      <c r="E20" s="401"/>
      <c r="F20" s="154">
        <v>37</v>
      </c>
      <c r="G20" s="142">
        <f>G14</f>
        <v>195486</v>
      </c>
      <c r="H20" s="152">
        <f>'[2]расчет по направ'!AY21</f>
        <v>3.4601277940531934E-4</v>
      </c>
    </row>
    <row r="21" spans="1:8" ht="15" customHeight="1" outlineLevel="2">
      <c r="A21" s="409"/>
      <c r="B21" s="410"/>
      <c r="C21" s="151" t="str">
        <f>'[2]расчет по направ'!$AT22</f>
        <v>Бумага для офисной техники</v>
      </c>
      <c r="D21" s="401" t="s">
        <v>52</v>
      </c>
      <c r="E21" s="401"/>
      <c r="F21" s="154">
        <f>ROUND(100/443052*G21,1)+1.1</f>
        <v>45.2</v>
      </c>
      <c r="G21" s="142">
        <f>G14</f>
        <v>195486</v>
      </c>
      <c r="H21" s="152">
        <f>'[2]расчет по направ'!AY22</f>
        <v>2.3067518627021291E-4</v>
      </c>
    </row>
    <row r="22" spans="1:8" ht="15" customHeight="1" outlineLevel="2">
      <c r="A22" s="409"/>
      <c r="B22" s="410"/>
      <c r="C22" s="151" t="str">
        <f>'[2]расчет по направ'!$AT23</f>
        <v>Набор шариковых ручек</v>
      </c>
      <c r="D22" s="401" t="s">
        <v>52</v>
      </c>
      <c r="E22" s="401"/>
      <c r="F22" s="154">
        <v>34</v>
      </c>
      <c r="G22" s="142">
        <f>G14</f>
        <v>195486</v>
      </c>
      <c r="H22" s="152">
        <f>'[2]расчет по направ'!AY23</f>
        <v>3.4601277940531934E-4</v>
      </c>
    </row>
    <row r="23" spans="1:8" ht="15" customHeight="1" outlineLevel="2">
      <c r="A23" s="409"/>
      <c r="B23" s="410"/>
      <c r="C23" s="151" t="str">
        <f>'[2]расчет по направ'!$AT24</f>
        <v>Стержень для ручек</v>
      </c>
      <c r="D23" s="401" t="s">
        <v>52</v>
      </c>
      <c r="E23" s="401"/>
      <c r="F23" s="154">
        <f>ROUND((39*3)/443052*G23,1)</f>
        <v>51.6</v>
      </c>
      <c r="G23" s="142">
        <f>G14</f>
        <v>195486</v>
      </c>
      <c r="H23" s="152">
        <f>'[2]расчет по направ'!AY24</f>
        <v>3.4601277940531934E-4</v>
      </c>
    </row>
    <row r="24" spans="1:8" ht="32.25" customHeight="1" outlineLevel="2">
      <c r="A24" s="409"/>
      <c r="B24" s="410"/>
      <c r="C24" s="151" t="str">
        <f>'[2]расчет по направ'!$AT25</f>
        <v>Набор  для творчества (цветная бумага, цветной картон, клей)</v>
      </c>
      <c r="D24" s="401" t="s">
        <v>52</v>
      </c>
      <c r="E24" s="401"/>
      <c r="F24" s="154">
        <f>ROUND((39*3)/443052*G24,1)</f>
        <v>51.6</v>
      </c>
      <c r="G24" s="142">
        <f>G14</f>
        <v>195486</v>
      </c>
      <c r="H24" s="152">
        <f>'[2]расчет по направ'!AY25</f>
        <v>3.4601277940531934E-4</v>
      </c>
    </row>
    <row r="25" spans="1:8" ht="15" customHeight="1" outlineLevel="2">
      <c r="A25" s="409"/>
      <c r="B25" s="410"/>
      <c r="C25" s="151" t="str">
        <f>'[2]расчет по направ'!$AT26</f>
        <v>Архивная папка</v>
      </c>
      <c r="D25" s="401" t="s">
        <v>52</v>
      </c>
      <c r="E25" s="401"/>
      <c r="F25" s="154">
        <f>ROUND((312)/443052*G25,1)+0.7</f>
        <v>138.39999999999998</v>
      </c>
      <c r="G25" s="142">
        <f>G14</f>
        <v>195486</v>
      </c>
      <c r="H25" s="152">
        <f>'[2]расчет по направ'!AY26</f>
        <v>8.5349818919978773E-4</v>
      </c>
    </row>
    <row r="26" spans="1:8" ht="14.25" customHeight="1" outlineLevel="2">
      <c r="A26" s="409"/>
      <c r="B26" s="410"/>
      <c r="C26" s="151" t="str">
        <f>'[2]расчет по направ'!$AT27</f>
        <v>Скотч</v>
      </c>
      <c r="D26" s="401" t="s">
        <v>52</v>
      </c>
      <c r="E26" s="401"/>
      <c r="F26" s="154"/>
      <c r="G26" s="142">
        <f>G14</f>
        <v>195486</v>
      </c>
      <c r="H26" s="152">
        <f>'[2]расчет по направ'!AY27</f>
        <v>2.3067518627021291E-5</v>
      </c>
    </row>
    <row r="27" spans="1:8" outlineLevel="2">
      <c r="A27" s="409"/>
      <c r="B27" s="410"/>
      <c r="C27" s="151" t="str">
        <f>'[2]расчет по направ'!$AT28</f>
        <v>Ножницы</v>
      </c>
      <c r="D27" s="401" t="s">
        <v>52</v>
      </c>
      <c r="E27" s="401"/>
      <c r="F27" s="154">
        <v>10</v>
      </c>
      <c r="G27" s="142">
        <f>G14</f>
        <v>195486</v>
      </c>
      <c r="H27" s="152">
        <f>'[2]расчет по направ'!AY28</f>
        <v>2.3067518627021291E-4</v>
      </c>
    </row>
    <row r="28" spans="1:8" ht="15" customHeight="1" outlineLevel="2">
      <c r="A28" s="409"/>
      <c r="B28" s="410"/>
      <c r="C28" s="151" t="str">
        <f>'[2]расчет по направ'!$AT29</f>
        <v>Набор фломастеров</v>
      </c>
      <c r="D28" s="401" t="s">
        <v>52</v>
      </c>
      <c r="E28" s="401"/>
      <c r="F28" s="154">
        <v>24</v>
      </c>
      <c r="G28" s="142">
        <f>G14</f>
        <v>195486</v>
      </c>
      <c r="H28" s="152">
        <f>'[2]расчет по направ'!AY29</f>
        <v>5.5362044704851095E-4</v>
      </c>
    </row>
    <row r="29" spans="1:8" outlineLevel="2">
      <c r="A29" s="409"/>
      <c r="B29" s="410"/>
      <c r="C29" s="151" t="str">
        <f>'[2]расчет по направ'!$AT30</f>
        <v>Клей канцелярский</v>
      </c>
      <c r="D29" s="401" t="s">
        <v>52</v>
      </c>
      <c r="E29" s="401"/>
      <c r="F29" s="154">
        <v>7</v>
      </c>
      <c r="G29" s="142">
        <f>G14</f>
        <v>195486</v>
      </c>
      <c r="H29" s="152">
        <f>'[2]расчет по направ'!AY30</f>
        <v>1.6147263038914905E-4</v>
      </c>
    </row>
    <row r="30" spans="1:8" outlineLevel="2">
      <c r="A30" s="409"/>
      <c r="B30" s="410"/>
      <c r="C30" s="151" t="str">
        <f>'[2]расчет по направ'!$AT31</f>
        <v>картридж</v>
      </c>
      <c r="D30" s="401" t="s">
        <v>52</v>
      </c>
      <c r="E30" s="401"/>
      <c r="F30" s="154">
        <v>14</v>
      </c>
      <c r="G30" s="142">
        <f>G14</f>
        <v>195486</v>
      </c>
      <c r="H30" s="152">
        <f>'[2]расчет по направ'!AY31</f>
        <v>2.3067518627021291E-5</v>
      </c>
    </row>
    <row r="31" spans="1:8" ht="15" customHeight="1" outlineLevel="2">
      <c r="A31" s="409"/>
      <c r="B31" s="410"/>
      <c r="C31" s="151" t="str">
        <f>'[2]расчет по направ'!$AT32</f>
        <v>тонер</v>
      </c>
      <c r="D31" s="401" t="s">
        <v>52</v>
      </c>
      <c r="E31" s="401"/>
      <c r="F31" s="154">
        <v>9</v>
      </c>
      <c r="G31" s="142">
        <f>G14</f>
        <v>195486</v>
      </c>
      <c r="H31" s="152">
        <f>'[2]расчет по направ'!AY32</f>
        <v>2.0760766764319163E-4</v>
      </c>
    </row>
    <row r="32" spans="1:8" ht="14.25" customHeight="1" outlineLevel="2">
      <c r="A32" s="409"/>
      <c r="B32" s="410"/>
      <c r="C32" s="151" t="str">
        <f>'[2]расчет по направ'!$AT33</f>
        <v>Клей для горячего пистолета</v>
      </c>
      <c r="D32" s="401" t="s">
        <v>52</v>
      </c>
      <c r="E32" s="401"/>
      <c r="F32" s="154">
        <v>14</v>
      </c>
      <c r="G32" s="142">
        <f>G14</f>
        <v>195486</v>
      </c>
      <c r="H32" s="152">
        <f>'[2]расчет по направ'!AY33</f>
        <v>2.5374270489723422E-4</v>
      </c>
    </row>
    <row r="33" spans="1:8" ht="17.25" customHeight="1" outlineLevel="2">
      <c r="A33" s="409"/>
      <c r="B33" s="410"/>
      <c r="C33" s="151" t="str">
        <f>'[2]расчет по направ'!$AT34</f>
        <v>Пленка для ламинирования</v>
      </c>
      <c r="D33" s="401" t="s">
        <v>52</v>
      </c>
      <c r="E33" s="401"/>
      <c r="F33" s="154"/>
      <c r="G33" s="142">
        <f>G14</f>
        <v>195486</v>
      </c>
      <c r="H33" s="152">
        <f>'[2]расчет по направ'!AY34</f>
        <v>0</v>
      </c>
    </row>
    <row r="34" spans="1:8" ht="15" customHeight="1" outlineLevel="2">
      <c r="A34" s="409"/>
      <c r="B34" s="410"/>
      <c r="C34" s="151" t="str">
        <f>'[2]расчет по направ'!$AT35</f>
        <v>Костюмная ткань</v>
      </c>
      <c r="D34" s="401" t="s">
        <v>52</v>
      </c>
      <c r="E34" s="401"/>
      <c r="F34" s="154"/>
      <c r="G34" s="142">
        <f>G14</f>
        <v>195486</v>
      </c>
      <c r="H34" s="152">
        <f>'[2]расчет по направ'!AY35</f>
        <v>0</v>
      </c>
    </row>
    <row r="35" spans="1:8" outlineLevel="2">
      <c r="A35" s="409"/>
      <c r="B35" s="410"/>
      <c r="C35" s="151" t="str">
        <f>'[2]расчет по направ'!$AT36</f>
        <v>Гуашь</v>
      </c>
      <c r="D35" s="401" t="s">
        <v>52</v>
      </c>
      <c r="E35" s="401"/>
      <c r="F35" s="154">
        <v>4</v>
      </c>
      <c r="G35" s="142">
        <f>G14</f>
        <v>195486</v>
      </c>
      <c r="H35" s="152">
        <f>'[2]расчет по направ'!AY36</f>
        <v>4.6135037254042581E-5</v>
      </c>
    </row>
    <row r="36" spans="1:8" ht="13.5" customHeight="1" outlineLevel="2">
      <c r="A36" s="409"/>
      <c r="B36" s="410"/>
      <c r="C36" s="151" t="str">
        <f>'[2]расчет по направ'!$AT37</f>
        <v>Маркер для доски</v>
      </c>
      <c r="D36" s="401" t="s">
        <v>52</v>
      </c>
      <c r="E36" s="401"/>
      <c r="F36" s="154">
        <v>9.1999999999999993</v>
      </c>
      <c r="G36" s="142">
        <f>G14</f>
        <v>195486</v>
      </c>
      <c r="H36" s="152">
        <f>'[2]расчет по направ'!AY37</f>
        <v>2.3067518627021291E-4</v>
      </c>
    </row>
    <row r="37" spans="1:8" ht="30.75" customHeight="1">
      <c r="A37" s="409"/>
      <c r="B37" s="410"/>
      <c r="C37" s="399" t="s">
        <v>53</v>
      </c>
      <c r="D37" s="399"/>
      <c r="E37" s="399"/>
      <c r="F37" s="399"/>
      <c r="G37" s="399"/>
      <c r="H37" s="399"/>
    </row>
    <row r="38" spans="1:8" ht="15" customHeight="1" outlineLevel="2">
      <c r="A38" s="409"/>
      <c r="B38" s="410"/>
      <c r="C38" s="156" t="str">
        <f>'[2]расчет по направ'!$AT45</f>
        <v>медосмотр (пед работники)</v>
      </c>
      <c r="D38" s="389" t="s">
        <v>55</v>
      </c>
      <c r="E38" s="390"/>
      <c r="F38" s="139">
        <f>ROUND(36/443052*G38,1)</f>
        <v>15.9</v>
      </c>
      <c r="G38" s="142">
        <f>G14</f>
        <v>195486</v>
      </c>
      <c r="H38" s="152">
        <f>'[2]расчет по направ'!AY45</f>
        <v>6.6151566469093986E-6</v>
      </c>
    </row>
    <row r="39" spans="1:8" ht="18.75" customHeight="1" outlineLevel="2">
      <c r="A39" s="409"/>
      <c r="B39" s="410"/>
      <c r="C39" s="156" t="str">
        <f>'[2]расчет по направ'!$AT46</f>
        <v>Интернет</v>
      </c>
      <c r="D39" s="389" t="s">
        <v>55</v>
      </c>
      <c r="E39" s="390"/>
      <c r="F39" s="139">
        <f>ROUND(20/443052*G39,1)</f>
        <v>8.8000000000000007</v>
      </c>
      <c r="G39" s="142">
        <f t="shared" ref="G39:G40" si="0">G15</f>
        <v>195486</v>
      </c>
      <c r="H39" s="152">
        <f>'[2]расчет по направ'!AY46</f>
        <v>6.6151566469093986E-6</v>
      </c>
    </row>
    <row r="40" spans="1:8" ht="15" customHeight="1" outlineLevel="2">
      <c r="A40" s="409"/>
      <c r="B40" s="410"/>
      <c r="C40" s="156" t="str">
        <f>'[2]расчет по направ'!$AT47</f>
        <v>командировочные расходы педработников</v>
      </c>
      <c r="D40" s="389" t="s">
        <v>55</v>
      </c>
      <c r="E40" s="390"/>
      <c r="F40" s="139">
        <f>ROUND(1/443052*G40,1)</f>
        <v>0.4</v>
      </c>
      <c r="G40" s="142">
        <f t="shared" si="0"/>
        <v>195486</v>
      </c>
      <c r="H40" s="152">
        <f>'[2]расчет по направ'!AY47</f>
        <v>6.6151566469093986E-6</v>
      </c>
    </row>
    <row r="41" spans="1:8" ht="30" customHeight="1" outlineLevel="2">
      <c r="A41" s="409"/>
      <c r="B41" s="410"/>
      <c r="C41" s="156" t="str">
        <f>'[2]расчет по направ'!$AT48</f>
        <v>Питание участников мероприятий (олимпиады, конкурсы)</v>
      </c>
      <c r="D41" s="389" t="s">
        <v>55</v>
      </c>
      <c r="E41" s="390"/>
      <c r="F41" s="139">
        <f>ROUND(20/443052*G41,1)</f>
        <v>8.8000000000000007</v>
      </c>
      <c r="G41" s="142">
        <f>G14</f>
        <v>195486</v>
      </c>
      <c r="H41" s="152">
        <f>'[2]расчет по направ'!AY48</f>
        <v>6.6151566469093986E-6</v>
      </c>
    </row>
    <row r="42" spans="1:8" ht="45" customHeight="1" outlineLevel="2">
      <c r="A42" s="409"/>
      <c r="B42" s="410"/>
      <c r="C42" s="156" t="str">
        <f>'[2]расчет по направ'!$AT49</f>
        <v>Участие воспитанников в различных мероприятиях за пределами района (проезд, проживание, питание)</v>
      </c>
      <c r="D42" s="389" t="s">
        <v>55</v>
      </c>
      <c r="E42" s="390"/>
      <c r="F42" s="139">
        <f>ROUND(2382/443052*G42,1)</f>
        <v>1051</v>
      </c>
      <c r="G42" s="142">
        <f>G17</f>
        <v>195486</v>
      </c>
      <c r="H42" s="152">
        <f>'[2]расчет по направ'!AY49</f>
        <v>6.6151566469093986E-6</v>
      </c>
    </row>
    <row r="43" spans="1:8" ht="29.25" customHeight="1" outlineLevel="2">
      <c r="A43" s="352"/>
      <c r="B43" s="377"/>
      <c r="C43" s="156" t="str">
        <f>'[2]расчет по направ'!$AT50</f>
        <v>Награждение участников мероприятий</v>
      </c>
      <c r="D43" s="389" t="s">
        <v>55</v>
      </c>
      <c r="E43" s="390"/>
      <c r="F43" s="198"/>
      <c r="G43" s="187"/>
      <c r="H43" s="152">
        <f>'[2]расчет по направ'!AY50</f>
        <v>6.6151566469093986E-6</v>
      </c>
    </row>
    <row r="44" spans="1:8" ht="33" customHeight="1" outlineLevel="2">
      <c r="A44" s="409"/>
      <c r="B44" s="410"/>
      <c r="C44" s="156" t="str">
        <f>'[2]расчет по направ'!$AT51</f>
        <v>Сопровождение участников на мероприятия</v>
      </c>
      <c r="D44" s="389" t="s">
        <v>55</v>
      </c>
      <c r="E44" s="390"/>
      <c r="F44" s="139">
        <f>ROUND(80/443052*G44,0)</f>
        <v>35</v>
      </c>
      <c r="G44" s="142">
        <f>G14</f>
        <v>195486</v>
      </c>
      <c r="H44" s="152">
        <f>'[2]расчет по направ'!AY51</f>
        <v>6.6151566469093986E-6</v>
      </c>
    </row>
    <row r="45" spans="1:8" ht="15" customHeight="1">
      <c r="A45" s="409"/>
      <c r="B45" s="410"/>
      <c r="C45" s="395" t="s">
        <v>60</v>
      </c>
      <c r="D45" s="395"/>
      <c r="E45" s="395"/>
      <c r="F45" s="395"/>
      <c r="G45" s="395"/>
      <c r="H45" s="395"/>
    </row>
    <row r="46" spans="1:8">
      <c r="A46" s="409"/>
      <c r="B46" s="410"/>
      <c r="C46" s="157" t="str">
        <f>'[2]расчет по направ'!$AT57</f>
        <v>Электроэнергия</v>
      </c>
      <c r="D46" s="397" t="s">
        <v>61</v>
      </c>
      <c r="E46" s="398"/>
      <c r="F46" s="139">
        <f>G14</f>
        <v>195486</v>
      </c>
      <c r="G46" s="140">
        <v>1</v>
      </c>
      <c r="H46" s="141">
        <f>'[2]расчет по направ'!AY57</f>
        <v>0.19071496448758998</v>
      </c>
    </row>
    <row r="47" spans="1:8">
      <c r="A47" s="409"/>
      <c r="B47" s="410"/>
      <c r="C47" s="157" t="str">
        <f>'[2]расчет по направ'!$AT58</f>
        <v>Теплоэнергия</v>
      </c>
      <c r="D47" s="397" t="s">
        <v>63</v>
      </c>
      <c r="E47" s="398"/>
      <c r="F47" s="139">
        <f>G14</f>
        <v>195486</v>
      </c>
      <c r="G47" s="140">
        <v>1</v>
      </c>
      <c r="H47" s="141">
        <f>'[2]расчет по направ'!AY58</f>
        <v>2.0443215550685332E-3</v>
      </c>
    </row>
    <row r="48" spans="1:8">
      <c r="A48" s="409"/>
      <c r="B48" s="410"/>
      <c r="C48" s="157" t="str">
        <f>'[2]расчет по направ'!$AT59</f>
        <v>Холодное водоснабжение</v>
      </c>
      <c r="D48" s="397" t="s">
        <v>65</v>
      </c>
      <c r="E48" s="398"/>
      <c r="F48" s="139">
        <f>G14</f>
        <v>195486</v>
      </c>
      <c r="G48" s="140">
        <v>1</v>
      </c>
      <c r="H48" s="141">
        <f>'[2]расчет по направ'!AY59</f>
        <v>3.1378995554614737E-3</v>
      </c>
    </row>
    <row r="49" spans="1:8">
      <c r="A49" s="409"/>
      <c r="B49" s="410"/>
      <c r="C49" s="157" t="str">
        <f>'[2]расчет по направ'!$AT60</f>
        <v>Водоотведение</v>
      </c>
      <c r="D49" s="397" t="s">
        <v>65</v>
      </c>
      <c r="E49" s="398"/>
      <c r="F49" s="139">
        <f>G14</f>
        <v>195486</v>
      </c>
      <c r="G49" s="140">
        <v>1</v>
      </c>
      <c r="H49" s="141">
        <f>'[2]расчет по направ'!AY60</f>
        <v>3.1378995554614737E-3</v>
      </c>
    </row>
    <row r="50" spans="1:8" ht="15" customHeight="1">
      <c r="A50" s="409"/>
      <c r="B50" s="410"/>
      <c r="C50" s="157" t="str">
        <f>'[2]расчет по направ'!$AT61</f>
        <v>Вывоз ТКО</v>
      </c>
      <c r="D50" s="397" t="s">
        <v>65</v>
      </c>
      <c r="E50" s="398"/>
      <c r="F50" s="139">
        <f>G15</f>
        <v>195486</v>
      </c>
      <c r="G50" s="140">
        <v>1</v>
      </c>
      <c r="H50" s="141">
        <f>'[2]расчет по направ'!AY61</f>
        <v>7.7397332768839967E-5</v>
      </c>
    </row>
    <row r="51" spans="1:8" ht="30.75" customHeight="1">
      <c r="A51" s="409"/>
      <c r="B51" s="410"/>
      <c r="C51" s="395" t="s">
        <v>67</v>
      </c>
      <c r="D51" s="395"/>
      <c r="E51" s="395"/>
      <c r="F51" s="395"/>
      <c r="G51" s="395"/>
      <c r="H51" s="395"/>
    </row>
    <row r="52" spans="1:8" ht="54" customHeight="1">
      <c r="A52" s="409"/>
      <c r="B52" s="410"/>
      <c r="C52" s="158" t="str">
        <f>'[2]расчет по направ'!$AT64</f>
        <v>Техническое обслуживание и регламентно-профилактический ремонт систем охранно-тревожной сигнализации</v>
      </c>
      <c r="D52" s="389" t="s">
        <v>55</v>
      </c>
      <c r="E52" s="390"/>
      <c r="F52" s="139">
        <f>G14</f>
        <v>195486</v>
      </c>
      <c r="G52" s="140">
        <v>1</v>
      </c>
      <c r="H52" s="141">
        <f>'[2]расчет по направ'!AY64</f>
        <v>6.6151566469093986E-6</v>
      </c>
    </row>
    <row r="53" spans="1:8" ht="18" customHeight="1">
      <c r="A53" s="409"/>
      <c r="B53" s="410"/>
      <c r="C53" s="158" t="str">
        <f>'[2]расчет по направ'!$AT65</f>
        <v>Проведение текущего ремонта</v>
      </c>
      <c r="D53" s="389" t="s">
        <v>55</v>
      </c>
      <c r="E53" s="390"/>
      <c r="F53" s="139">
        <f>G14</f>
        <v>195486</v>
      </c>
      <c r="G53" s="140">
        <v>1</v>
      </c>
      <c r="H53" s="141">
        <f>'[2]расчет по направ'!AY65</f>
        <v>6.6151566469093986E-6</v>
      </c>
    </row>
    <row r="54" spans="1:8" ht="18" customHeight="1">
      <c r="A54" s="409"/>
      <c r="B54" s="410"/>
      <c r="C54" s="158" t="str">
        <f>'[2]расчет по направ'!$AT66</f>
        <v>Обслуживание тревожной кнопки</v>
      </c>
      <c r="D54" s="389" t="s">
        <v>55</v>
      </c>
      <c r="E54" s="390"/>
      <c r="F54" s="139">
        <f>G14</f>
        <v>195486</v>
      </c>
      <c r="G54" s="140">
        <v>1</v>
      </c>
      <c r="H54" s="141">
        <f>'[2]расчет по направ'!AY66</f>
        <v>6.6151566469093986E-6</v>
      </c>
    </row>
    <row r="55" spans="1:8" ht="18" customHeight="1">
      <c r="A55" s="409"/>
      <c r="B55" s="410"/>
      <c r="C55" s="158" t="str">
        <f>'[2]расчет по направ'!$AT67</f>
        <v>Уборка территории от снега</v>
      </c>
      <c r="D55" s="389" t="s">
        <v>55</v>
      </c>
      <c r="E55" s="390"/>
      <c r="F55" s="139">
        <f>G14</f>
        <v>195486</v>
      </c>
      <c r="G55" s="140">
        <v>1</v>
      </c>
      <c r="H55" s="141">
        <f>'[2]расчет по направ'!AY67</f>
        <v>6.6151566469093986E-6</v>
      </c>
    </row>
    <row r="56" spans="1:8" ht="28.5" customHeight="1">
      <c r="A56" s="409"/>
      <c r="B56" s="410"/>
      <c r="C56" s="158" t="str">
        <f>'[2]расчет по направ'!$AT68</f>
        <v>Аварийно-диспетчерское обслуживание</v>
      </c>
      <c r="D56" s="389" t="s">
        <v>55</v>
      </c>
      <c r="E56" s="390"/>
      <c r="F56" s="139"/>
      <c r="G56" s="140"/>
      <c r="H56" s="141">
        <f>'[2]расчет по направ'!AY68</f>
        <v>6.6151566469093986E-6</v>
      </c>
    </row>
    <row r="57" spans="1:8" ht="16.5" customHeight="1">
      <c r="A57" s="409"/>
      <c r="B57" s="410"/>
      <c r="C57" s="158" t="str">
        <f>'[2]расчет по направ'!$AT69</f>
        <v xml:space="preserve">Проверка тепловодосчетчиков </v>
      </c>
      <c r="D57" s="389" t="s">
        <v>55</v>
      </c>
      <c r="E57" s="390"/>
      <c r="F57" s="139"/>
      <c r="G57" s="140"/>
      <c r="H57" s="141">
        <f>'[2]расчет по направ'!AY69</f>
        <v>6.6151566469093986E-6</v>
      </c>
    </row>
    <row r="58" spans="1:8" ht="28.5" customHeight="1">
      <c r="A58" s="409"/>
      <c r="B58" s="410"/>
      <c r="C58" s="158" t="str">
        <f>'[2]расчет по направ'!$AT70</f>
        <v>Годовое техобслуживание узлов учета  тепловодоснабжения (ООО Теплоучет)</v>
      </c>
      <c r="D58" s="389" t="s">
        <v>55</v>
      </c>
      <c r="E58" s="390"/>
      <c r="F58" s="139"/>
      <c r="G58" s="140"/>
      <c r="H58" s="141">
        <f>'[2]расчет по направ'!AY70</f>
        <v>6.6151566469093986E-6</v>
      </c>
    </row>
    <row r="59" spans="1:8" ht="18" hidden="1" customHeight="1">
      <c r="A59" s="409"/>
      <c r="B59" s="410"/>
      <c r="C59" s="158" t="str">
        <f>'[2]расчет по направ'!$AT71</f>
        <v>Вывоз ТБО</v>
      </c>
      <c r="D59" s="389" t="s">
        <v>55</v>
      </c>
      <c r="E59" s="390"/>
      <c r="F59" s="139">
        <f>G14</f>
        <v>195486</v>
      </c>
      <c r="G59" s="140">
        <v>1</v>
      </c>
      <c r="H59" s="141">
        <f>'[2]расчет по направ'!AY71</f>
        <v>6.6151566469093986E-6</v>
      </c>
    </row>
    <row r="60" spans="1:8" ht="15" customHeight="1">
      <c r="A60" s="409"/>
      <c r="B60" s="410"/>
      <c r="C60" s="158" t="str">
        <f>'[2]расчет по направ'!$AT72</f>
        <v>Дератизация и дезинфекция</v>
      </c>
      <c r="D60" s="389" t="s">
        <v>55</v>
      </c>
      <c r="E60" s="390"/>
      <c r="F60" s="139">
        <f>G14</f>
        <v>195486</v>
      </c>
      <c r="G60" s="140">
        <v>1</v>
      </c>
      <c r="H60" s="141">
        <f>'[2]расчет по направ'!AY72</f>
        <v>6.6151566469093986E-6</v>
      </c>
    </row>
    <row r="61" spans="1:8" ht="30" customHeight="1">
      <c r="A61" s="409"/>
      <c r="B61" s="410"/>
      <c r="C61" s="158" t="str">
        <f>'[2]расчет по направ'!$AT73</f>
        <v>Промывка и опрессовка систем отопления</v>
      </c>
      <c r="D61" s="389" t="s">
        <v>55</v>
      </c>
      <c r="E61" s="390"/>
      <c r="F61" s="139">
        <f>G14</f>
        <v>195486</v>
      </c>
      <c r="G61" s="140">
        <v>1</v>
      </c>
      <c r="H61" s="141">
        <f>'[2]расчет по направ'!AY73</f>
        <v>6.6151566469093986E-6</v>
      </c>
    </row>
    <row r="62" spans="1:8" ht="15" hidden="1" customHeight="1">
      <c r="A62" s="409"/>
      <c r="B62" s="410"/>
      <c r="C62" s="396"/>
      <c r="D62" s="396"/>
      <c r="E62" s="396"/>
      <c r="F62" s="396"/>
      <c r="G62" s="396"/>
      <c r="H62" s="396"/>
    </row>
    <row r="63" spans="1:8" ht="15" hidden="1" customHeight="1">
      <c r="A63" s="409"/>
      <c r="B63" s="410"/>
      <c r="C63" s="395"/>
      <c r="D63" s="395"/>
      <c r="E63" s="395"/>
      <c r="F63" s="395"/>
      <c r="G63" s="395"/>
      <c r="H63" s="395"/>
    </row>
    <row r="64" spans="1:8" ht="15" hidden="1" customHeight="1">
      <c r="A64" s="409"/>
      <c r="B64" s="410"/>
      <c r="C64" s="158"/>
      <c r="D64" s="159"/>
      <c r="E64" s="160"/>
      <c r="F64" s="139">
        <f>G14</f>
        <v>195486</v>
      </c>
      <c r="G64" s="140">
        <v>300</v>
      </c>
      <c r="H64" s="141">
        <f t="shared" ref="H64:H66" si="1">E64*G64/F64</f>
        <v>0</v>
      </c>
    </row>
    <row r="65" spans="1:8" ht="15" hidden="1" customHeight="1">
      <c r="A65" s="409"/>
      <c r="B65" s="410"/>
      <c r="C65" s="158"/>
      <c r="D65" s="159"/>
      <c r="E65" s="160"/>
      <c r="F65" s="139">
        <f t="shared" ref="F65:F66" si="2">G15</f>
        <v>195486</v>
      </c>
      <c r="G65" s="140">
        <v>300</v>
      </c>
      <c r="H65" s="141">
        <f t="shared" si="1"/>
        <v>0</v>
      </c>
    </row>
    <row r="66" spans="1:8" ht="15" hidden="1" customHeight="1">
      <c r="A66" s="409"/>
      <c r="B66" s="410"/>
      <c r="C66" s="158"/>
      <c r="D66" s="159"/>
      <c r="E66" s="160"/>
      <c r="F66" s="139">
        <f t="shared" si="2"/>
        <v>195486</v>
      </c>
      <c r="G66" s="140">
        <v>300</v>
      </c>
      <c r="H66" s="141">
        <f t="shared" si="1"/>
        <v>0</v>
      </c>
    </row>
    <row r="67" spans="1:8" ht="15" hidden="1" customHeight="1">
      <c r="A67" s="409"/>
      <c r="B67" s="410"/>
      <c r="C67" s="396"/>
      <c r="D67" s="396"/>
      <c r="E67" s="396"/>
      <c r="F67" s="396"/>
      <c r="G67" s="396"/>
      <c r="H67" s="396"/>
    </row>
    <row r="68" spans="1:8" ht="15" customHeight="1">
      <c r="A68" s="409"/>
      <c r="B68" s="410"/>
      <c r="C68" s="395" t="s">
        <v>69</v>
      </c>
      <c r="D68" s="395"/>
      <c r="E68" s="395"/>
      <c r="F68" s="395"/>
      <c r="G68" s="395"/>
      <c r="H68" s="395"/>
    </row>
    <row r="69" spans="1:8" ht="33" customHeight="1">
      <c r="A69" s="409"/>
      <c r="B69" s="410"/>
      <c r="C69" s="158" t="str">
        <f>'[2]расчет по направ'!$AT81</f>
        <v>Абонентская связь</v>
      </c>
      <c r="D69" s="389" t="s">
        <v>55</v>
      </c>
      <c r="E69" s="390"/>
      <c r="F69" s="139">
        <f>G14</f>
        <v>195486</v>
      </c>
      <c r="G69" s="140">
        <v>1</v>
      </c>
      <c r="H69" s="141">
        <f>'[2]расчет по направ'!AY81</f>
        <v>6.6151566469093986E-6</v>
      </c>
    </row>
    <row r="70" spans="1:8" ht="15" customHeight="1">
      <c r="A70" s="409"/>
      <c r="B70" s="410"/>
      <c r="C70" s="158" t="str">
        <f>'[2]расчет по направ'!$AT82</f>
        <v>Иные услуги связи</v>
      </c>
      <c r="D70" s="389" t="s">
        <v>55</v>
      </c>
      <c r="E70" s="390"/>
      <c r="F70" s="139"/>
      <c r="G70" s="140">
        <v>1</v>
      </c>
      <c r="H70" s="141">
        <f>'[2]расчет по направ'!AY82</f>
        <v>6.6151566469093986E-6</v>
      </c>
    </row>
    <row r="71" spans="1:8" ht="15" customHeight="1">
      <c r="A71" s="409"/>
      <c r="B71" s="410"/>
      <c r="C71" s="395" t="s">
        <v>72</v>
      </c>
      <c r="D71" s="395"/>
      <c r="E71" s="395"/>
      <c r="F71" s="395"/>
      <c r="G71" s="395"/>
      <c r="H71" s="395"/>
    </row>
    <row r="72" spans="1:8" ht="34.5" customHeight="1">
      <c r="A72" s="409"/>
      <c r="B72" s="410"/>
      <c r="C72" s="158" t="str">
        <f>'[2]расчет по направ'!$AT85</f>
        <v>Оплата грузовых перевозок по доставке грузов</v>
      </c>
      <c r="D72" s="389" t="s">
        <v>74</v>
      </c>
      <c r="E72" s="390"/>
      <c r="F72" s="139">
        <f>G14</f>
        <v>195486</v>
      </c>
      <c r="G72" s="140">
        <v>1</v>
      </c>
      <c r="H72" s="141">
        <f>'[2]расчет по направ'!AY85</f>
        <v>2.6460626587637594E-5</v>
      </c>
    </row>
    <row r="73" spans="1:8" ht="34.5" customHeight="1">
      <c r="A73" s="409"/>
      <c r="B73" s="410"/>
      <c r="C73" s="158" t="str">
        <f>'[2]расчет по направ'!$AT86</f>
        <v>Спецрейсы (спортивномассовые мероприятия)</v>
      </c>
      <c r="D73" s="389" t="s">
        <v>55</v>
      </c>
      <c r="E73" s="390"/>
      <c r="F73" s="139">
        <f>G15</f>
        <v>195486</v>
      </c>
      <c r="G73" s="140">
        <v>1</v>
      </c>
      <c r="H73" s="141">
        <f>'[2]расчет по направ'!AY86</f>
        <v>6.6151566469093986E-6</v>
      </c>
    </row>
    <row r="74" spans="1:8" ht="19.5" customHeight="1">
      <c r="A74" s="409"/>
      <c r="B74" s="410"/>
      <c r="C74" s="396"/>
      <c r="D74" s="396"/>
      <c r="E74" s="396"/>
      <c r="F74" s="396"/>
      <c r="G74" s="396"/>
      <c r="H74" s="396"/>
    </row>
    <row r="75" spans="1:8" ht="29.25" customHeight="1">
      <c r="A75" s="409"/>
      <c r="B75" s="410"/>
      <c r="C75" s="391" t="s">
        <v>75</v>
      </c>
      <c r="D75" s="392"/>
      <c r="E75" s="392"/>
      <c r="F75" s="392"/>
      <c r="G75" s="392"/>
      <c r="H75" s="392"/>
    </row>
    <row r="76" spans="1:8">
      <c r="A76" s="409"/>
      <c r="B76" s="410"/>
      <c r="C76" s="75" t="str">
        <f>'[2]расчет по направ'!$AT89</f>
        <v>Директор</v>
      </c>
      <c r="D76" s="393" t="s">
        <v>48</v>
      </c>
      <c r="E76" s="394"/>
      <c r="F76" s="86">
        <f>G14</f>
        <v>195486</v>
      </c>
      <c r="G76" s="87">
        <v>1</v>
      </c>
      <c r="H76" s="76">
        <f>'[2]расчет по направ'!$AY89</f>
        <v>6.6151566469093986E-6</v>
      </c>
    </row>
    <row r="77" spans="1:8">
      <c r="A77" s="409"/>
      <c r="B77" s="410"/>
      <c r="C77" s="75" t="str">
        <f>'[2]расчет по направ'!$AT90</f>
        <v>Заместитель директора</v>
      </c>
      <c r="D77" s="393" t="s">
        <v>48</v>
      </c>
      <c r="E77" s="394"/>
      <c r="F77" s="139">
        <f>G14</f>
        <v>195486</v>
      </c>
      <c r="G77" s="140">
        <v>1</v>
      </c>
      <c r="H77" s="76">
        <f>'[2]расчет по направ'!$AY90</f>
        <v>1.3230313293818797E-5</v>
      </c>
    </row>
    <row r="78" spans="1:8">
      <c r="A78" s="409"/>
      <c r="B78" s="410"/>
      <c r="C78" s="75" t="str">
        <f>'[2]расчет по направ'!$AT91</f>
        <v>Делопроизводитель</v>
      </c>
      <c r="D78" s="393" t="s">
        <v>48</v>
      </c>
      <c r="E78" s="394"/>
      <c r="F78" s="139">
        <f>G14</f>
        <v>195486</v>
      </c>
      <c r="G78" s="140">
        <v>1</v>
      </c>
      <c r="H78" s="76">
        <f>'[2]расчет по направ'!$AY91</f>
        <v>6.6151566469093986E-6</v>
      </c>
    </row>
    <row r="79" spans="1:8">
      <c r="A79" s="409"/>
      <c r="B79" s="410"/>
      <c r="C79" s="75" t="str">
        <f>'[2]расчет по направ'!$AT92</f>
        <v>Старший методист МОЦ</v>
      </c>
      <c r="D79" s="393" t="s">
        <v>48</v>
      </c>
      <c r="E79" s="394"/>
      <c r="F79" s="139">
        <f>G14</f>
        <v>195486</v>
      </c>
      <c r="G79" s="140">
        <v>1</v>
      </c>
      <c r="H79" s="76">
        <f>'[2]расчет по направ'!$AY92</f>
        <v>6.6151566469093986E-6</v>
      </c>
    </row>
    <row r="80" spans="1:8">
      <c r="A80" s="409"/>
      <c r="B80" s="410"/>
      <c r="C80" s="75" t="str">
        <f>'[2]расчет по направ'!$AT93</f>
        <v>Рабочий по обслуживанию и ремонту зданий</v>
      </c>
      <c r="D80" s="393" t="s">
        <v>48</v>
      </c>
      <c r="E80" s="394"/>
      <c r="F80" s="139">
        <f>G14</f>
        <v>195486</v>
      </c>
      <c r="G80" s="140">
        <v>1</v>
      </c>
      <c r="H80" s="76">
        <f>'[2]расчет по направ'!$AY93</f>
        <v>6.6151566469093986E-6</v>
      </c>
    </row>
    <row r="81" spans="1:8">
      <c r="A81" s="409"/>
      <c r="B81" s="410"/>
      <c r="C81" s="75" t="str">
        <f>'[2]расчет по направ'!$AT94</f>
        <v>Гардеробщик</v>
      </c>
      <c r="D81" s="393" t="s">
        <v>48</v>
      </c>
      <c r="E81" s="394"/>
      <c r="F81" s="139">
        <f>G14</f>
        <v>195486</v>
      </c>
      <c r="G81" s="140">
        <v>1</v>
      </c>
      <c r="H81" s="76">
        <f>'[2]расчет по направ'!$AY94</f>
        <v>9.9227349703640974E-6</v>
      </c>
    </row>
    <row r="82" spans="1:8">
      <c r="A82" s="409"/>
      <c r="B82" s="410"/>
      <c r="C82" s="75" t="str">
        <f>'[2]расчет по направ'!$AT95</f>
        <v>Строж</v>
      </c>
      <c r="D82" s="393" t="s">
        <v>48</v>
      </c>
      <c r="E82" s="394"/>
      <c r="F82" s="139">
        <f>G14</f>
        <v>195486</v>
      </c>
      <c r="G82" s="140">
        <v>1</v>
      </c>
      <c r="H82" s="76">
        <f>'[2]расчет по направ'!$AY95</f>
        <v>1.9845469940728195E-5</v>
      </c>
    </row>
    <row r="83" spans="1:8">
      <c r="A83" s="409"/>
      <c r="B83" s="410"/>
      <c r="C83" s="75" t="str">
        <f>'[2]расчет по направ'!$AT96</f>
        <v>Дворник</v>
      </c>
      <c r="D83" s="393" t="s">
        <v>48</v>
      </c>
      <c r="E83" s="394"/>
      <c r="F83" s="139">
        <f>G14</f>
        <v>195486</v>
      </c>
      <c r="G83" s="140">
        <v>1</v>
      </c>
      <c r="H83" s="76">
        <f>'[2]расчет по направ'!$AY96</f>
        <v>6.6151566469093986E-6</v>
      </c>
    </row>
    <row r="84" spans="1:8" ht="15" customHeight="1">
      <c r="A84" s="409"/>
      <c r="B84" s="410"/>
      <c r="C84" s="75" t="str">
        <f>'[2]расчет по направ'!$AT97</f>
        <v>Уборщик служебных помещений</v>
      </c>
      <c r="D84" s="301"/>
      <c r="E84" s="301"/>
      <c r="F84" s="301"/>
      <c r="G84" s="301"/>
      <c r="H84" s="301"/>
    </row>
    <row r="85" spans="1:8" ht="15" customHeight="1">
      <c r="A85" s="409"/>
      <c r="B85" s="410"/>
      <c r="C85" s="391" t="s">
        <v>77</v>
      </c>
      <c r="D85" s="392"/>
      <c r="E85" s="392"/>
      <c r="F85" s="392"/>
      <c r="G85" s="392"/>
      <c r="H85" s="392"/>
    </row>
    <row r="86" spans="1:8" ht="18" customHeight="1">
      <c r="A86" s="409"/>
      <c r="B86" s="410"/>
      <c r="C86" s="143" t="str">
        <f>'[2]расчет по направ'!$AT100</f>
        <v>Медикаменты</v>
      </c>
      <c r="D86" s="389" t="s">
        <v>55</v>
      </c>
      <c r="E86" s="390"/>
      <c r="F86" s="139">
        <f>G14</f>
        <v>195486</v>
      </c>
      <c r="G86" s="140">
        <v>1</v>
      </c>
      <c r="H86" s="141">
        <f>'[2]расчет по направ'!$AY100</f>
        <v>6.6151566469093986E-6</v>
      </c>
    </row>
    <row r="87" spans="1:8" ht="16.5" customHeight="1">
      <c r="A87" s="409"/>
      <c r="B87" s="410"/>
      <c r="C87" s="143" t="str">
        <f>'[2]расчет по направ'!$AT101</f>
        <v>Демеркуризация отработанных ламп</v>
      </c>
      <c r="D87" s="389" t="s">
        <v>55</v>
      </c>
      <c r="E87" s="390"/>
      <c r="F87" s="139">
        <f>G14</f>
        <v>195486</v>
      </c>
      <c r="G87" s="140">
        <v>1</v>
      </c>
      <c r="H87" s="141">
        <f>'[2]расчет по направ'!$AY101</f>
        <v>6.6151566469093986E-6</v>
      </c>
    </row>
    <row r="88" spans="1:8" ht="15" customHeight="1">
      <c r="A88" s="409"/>
      <c r="B88" s="410"/>
      <c r="C88" s="143" t="str">
        <f>'[2]расчет по направ'!$AT102</f>
        <v>Обучение</v>
      </c>
      <c r="D88" s="389" t="s">
        <v>55</v>
      </c>
      <c r="E88" s="390"/>
      <c r="F88" s="139">
        <f>G14</f>
        <v>195486</v>
      </c>
      <c r="G88" s="140">
        <v>1</v>
      </c>
      <c r="H88" s="141">
        <f>'[2]расчет по направ'!$AY102</f>
        <v>6.6151566469093986E-6</v>
      </c>
    </row>
    <row r="89" spans="1:8" ht="30" customHeight="1">
      <c r="A89" s="409"/>
      <c r="B89" s="410"/>
      <c r="C89" s="143" t="str">
        <f>'[2]расчет по направ'!$AT103</f>
        <v>Продление лицензии программного обеспечения</v>
      </c>
      <c r="D89" s="389" t="s">
        <v>55</v>
      </c>
      <c r="E89" s="390"/>
      <c r="F89" s="139">
        <f>G14</f>
        <v>195486</v>
      </c>
      <c r="G89" s="140">
        <v>1</v>
      </c>
      <c r="H89" s="141">
        <f>'[2]расчет по направ'!$AY103</f>
        <v>6.6151566469093986E-6</v>
      </c>
    </row>
    <row r="90" spans="1:8" ht="15.75" customHeight="1">
      <c r="A90" s="409"/>
      <c r="B90" s="410"/>
      <c r="C90" s="143" t="str">
        <f>'[2]расчет по направ'!$AT104</f>
        <v xml:space="preserve">Подписка на периодические  издания  </v>
      </c>
      <c r="D90" s="389" t="s">
        <v>55</v>
      </c>
      <c r="E90" s="390"/>
      <c r="F90" s="139">
        <f>G14</f>
        <v>195486</v>
      </c>
      <c r="G90" s="140">
        <v>1</v>
      </c>
      <c r="H90" s="141">
        <f>'[2]расчет по направ'!$AY104</f>
        <v>6.6151566469093986E-6</v>
      </c>
    </row>
    <row r="91" spans="1:8" ht="30" customHeight="1">
      <c r="A91" s="409"/>
      <c r="B91" s="410"/>
      <c r="C91" s="143" t="str">
        <f>'[2]расчет по направ'!$AT105</f>
        <v xml:space="preserve">Услуги центра гигиены и эпидемиологии </v>
      </c>
      <c r="D91" s="389" t="s">
        <v>55</v>
      </c>
      <c r="E91" s="390"/>
      <c r="F91" s="139">
        <f>G14</f>
        <v>195486</v>
      </c>
      <c r="G91" s="140">
        <v>1</v>
      </c>
      <c r="H91" s="141">
        <f>'[2]расчет по направ'!$AY105</f>
        <v>6.6151566469093986E-6</v>
      </c>
    </row>
    <row r="92" spans="1:8" ht="18.75" customHeight="1">
      <c r="A92" s="409"/>
      <c r="B92" s="410"/>
      <c r="C92" s="143" t="str">
        <f>'[2]расчет по направ'!$AT106</f>
        <v>Налоги, госпошлина</v>
      </c>
      <c r="D92" s="389" t="s">
        <v>55</v>
      </c>
      <c r="E92" s="390"/>
      <c r="F92" s="139">
        <f>G14</f>
        <v>195486</v>
      </c>
      <c r="G92" s="140">
        <v>1</v>
      </c>
      <c r="H92" s="141">
        <f>'[2]расчет по направ'!$AY106</f>
        <v>6.6151566469093986E-6</v>
      </c>
    </row>
    <row r="93" spans="1:8" ht="30" customHeight="1">
      <c r="A93" s="409"/>
      <c r="B93" s="410"/>
      <c r="C93" s="143" t="str">
        <f>'[2]расчет по направ'!$AT107</f>
        <v>пособие по уходу за ребенком до 3-х лет</v>
      </c>
      <c r="D93" s="389" t="s">
        <v>55</v>
      </c>
      <c r="E93" s="390"/>
      <c r="F93" s="139">
        <f>G14</f>
        <v>195486</v>
      </c>
      <c r="G93" s="140">
        <v>1</v>
      </c>
      <c r="H93" s="141">
        <f>'[2]расчет по направ'!$AY107</f>
        <v>6.6151566469093986E-6</v>
      </c>
    </row>
    <row r="94" spans="1:8" ht="30" customHeight="1">
      <c r="A94" s="409"/>
      <c r="B94" s="410"/>
      <c r="C94" s="143" t="str">
        <f>'[2]расчет по направ'!$AT108</f>
        <v>Медосмотр административного персонала</v>
      </c>
      <c r="D94" s="389" t="s">
        <v>55</v>
      </c>
      <c r="E94" s="390"/>
      <c r="F94" s="139">
        <f>G14</f>
        <v>195486</v>
      </c>
      <c r="G94" s="140">
        <v>1</v>
      </c>
      <c r="H94" s="141">
        <f>'[2]расчет по направ'!$AY108</f>
        <v>6.6151566469093986E-6</v>
      </c>
    </row>
    <row r="95" spans="1:8" ht="30" customHeight="1">
      <c r="A95" s="409"/>
      <c r="B95" s="410"/>
      <c r="C95" s="143" t="str">
        <f>'[2]расчет по направ'!$AT109</f>
        <v>Хоз.товары (дезинфицирующие, моющие средства)</v>
      </c>
      <c r="D95" s="389" t="s">
        <v>55</v>
      </c>
      <c r="E95" s="390"/>
      <c r="F95" s="139">
        <f>G14</f>
        <v>195486</v>
      </c>
      <c r="G95" s="140">
        <v>1</v>
      </c>
      <c r="H95" s="141">
        <f>'[2]расчет по направ'!$AY109</f>
        <v>6.6151566469093986E-6</v>
      </c>
    </row>
    <row r="96" spans="1:8" ht="12.75" customHeight="1">
      <c r="A96" s="409"/>
      <c r="B96" s="410"/>
      <c r="C96" s="143" t="str">
        <f>'[2]расчет по направ'!$AT110</f>
        <v xml:space="preserve">Услуги семис </v>
      </c>
      <c r="D96" s="389" t="s">
        <v>55</v>
      </c>
      <c r="E96" s="390"/>
      <c r="F96" s="139">
        <f>G14</f>
        <v>195486</v>
      </c>
      <c r="G96" s="140">
        <v>1</v>
      </c>
      <c r="H96" s="141">
        <f>'[2]расчет по направ'!$AY110</f>
        <v>6.6151566469093986E-6</v>
      </c>
    </row>
    <row r="97" spans="1:8" ht="26.25" customHeight="1">
      <c r="A97" s="409"/>
      <c r="B97" s="410"/>
      <c r="C97" s="143" t="str">
        <f>'[2]расчет по направ'!$AT111</f>
        <v>Испытание диэлектрических бот и перчаток</v>
      </c>
      <c r="D97" s="389" t="s">
        <v>55</v>
      </c>
      <c r="E97" s="390"/>
      <c r="F97" s="145"/>
      <c r="G97" s="145"/>
      <c r="H97" s="141">
        <f>'[2]расчет по направ'!$AY111</f>
        <v>6.6151566469093986E-6</v>
      </c>
    </row>
    <row r="98" spans="1:8" ht="33.75" customHeight="1">
      <c r="A98" s="409"/>
      <c r="B98" s="410"/>
      <c r="C98" s="143" t="str">
        <f>'[2]расчет по направ'!$AT112</f>
        <v>Проведение испытаний устройств заземления и изоляции электросетей</v>
      </c>
      <c r="D98" s="389" t="s">
        <v>55</v>
      </c>
      <c r="E98" s="390"/>
      <c r="F98" s="146"/>
      <c r="G98" s="146"/>
      <c r="H98" s="141">
        <f>'[2]расчет по направ'!$AY112</f>
        <v>6.6151566469093986E-6</v>
      </c>
    </row>
    <row r="99" spans="1:8" ht="15" customHeight="1">
      <c r="A99" s="409"/>
      <c r="B99" s="410"/>
      <c r="C99" s="143" t="str">
        <f>'[2]расчет по направ'!$AT113</f>
        <v xml:space="preserve">Обслуживание системы наружного видеонаблюдения </v>
      </c>
      <c r="D99" s="389" t="s">
        <v>55</v>
      </c>
      <c r="E99" s="390"/>
      <c r="F99" s="146"/>
      <c r="G99" s="146"/>
      <c r="H99" s="141">
        <f>'[2]расчет по направ'!$AY113</f>
        <v>6.6151566469093986E-6</v>
      </c>
    </row>
    <row r="100" spans="1:8" ht="30">
      <c r="A100" s="409"/>
      <c r="B100" s="410"/>
      <c r="C100" s="143" t="str">
        <f>'[2]расчет по направ'!$AT114</f>
        <v>Инструментальный контроль качества</v>
      </c>
      <c r="D100" s="389" t="s">
        <v>55</v>
      </c>
      <c r="E100" s="390"/>
      <c r="H100" s="141">
        <f>'[2]расчет по направ'!$AY114</f>
        <v>6.6151566469093986E-6</v>
      </c>
    </row>
    <row r="101" spans="1:8">
      <c r="A101" s="409"/>
      <c r="B101" s="410"/>
      <c r="C101" s="143" t="str">
        <f>'[2]расчет по направ'!$AT115</f>
        <v xml:space="preserve">Канцелярские товары </v>
      </c>
      <c r="D101" s="389" t="s">
        <v>55</v>
      </c>
      <c r="E101" s="390"/>
      <c r="H101" s="141">
        <f>'[2]расчет по направ'!$AY115</f>
        <v>6.6151566469093986E-6</v>
      </c>
    </row>
    <row r="102" spans="1:8" ht="30" customHeight="1">
      <c r="A102" s="409"/>
      <c r="B102" s="410"/>
      <c r="C102" s="143" t="str">
        <f>'[2]расчет по направ'!$AT116</f>
        <v>Расходные материалы к орг.технике, автотранспорту</v>
      </c>
      <c r="D102" s="389" t="s">
        <v>55</v>
      </c>
      <c r="E102" s="390"/>
      <c r="H102" s="141">
        <f>'[2]расчет по направ'!$AY116</f>
        <v>6.6151566469093986E-6</v>
      </c>
    </row>
    <row r="103" spans="1:8">
      <c r="A103" s="409"/>
      <c r="B103" s="410"/>
      <c r="C103" s="143" t="str">
        <f>'[2]расчет по направ'!$AT117</f>
        <v>Прочие материальные запасы</v>
      </c>
      <c r="D103" s="389" t="s">
        <v>55</v>
      </c>
      <c r="E103" s="390"/>
      <c r="H103" s="141">
        <f>'[2]расчет по направ'!$AY117</f>
        <v>6.6151566469093986E-6</v>
      </c>
    </row>
    <row r="104" spans="1:8">
      <c r="A104" s="409"/>
      <c r="B104" s="410"/>
      <c r="C104" s="143" t="str">
        <f>'[2]расчет по направ'!$AT118</f>
        <v>Прочие услуги</v>
      </c>
      <c r="D104" s="389" t="s">
        <v>55</v>
      </c>
      <c r="E104" s="390"/>
      <c r="H104" s="141">
        <f>'[2]расчет по направ'!$AY118</f>
        <v>6.6151566469093986E-6</v>
      </c>
    </row>
    <row r="105" spans="1:8">
      <c r="A105" s="409"/>
      <c r="B105" s="410"/>
      <c r="C105" s="143" t="str">
        <f>'[2]расчет по направ'!$AT119</f>
        <v>Мягкий инвентарь</v>
      </c>
      <c r="D105" s="389" t="s">
        <v>55</v>
      </c>
      <c r="E105" s="390"/>
      <c r="H105" s="141">
        <f>'[2]расчет по направ'!$AY119</f>
        <v>6.6151566469093986E-6</v>
      </c>
    </row>
  </sheetData>
  <mergeCells count="95">
    <mergeCell ref="B5:H5"/>
    <mergeCell ref="D10:E10"/>
    <mergeCell ref="D11:E11"/>
    <mergeCell ref="A12:A105"/>
    <mergeCell ref="B12:B105"/>
    <mergeCell ref="C12:H12"/>
    <mergeCell ref="C13:H13"/>
    <mergeCell ref="D14:E14"/>
    <mergeCell ref="D15:E15"/>
    <mergeCell ref="D16:E16"/>
    <mergeCell ref="D17:E17"/>
    <mergeCell ref="D18:E18"/>
    <mergeCell ref="D22:E22"/>
    <mergeCell ref="D23:E23"/>
    <mergeCell ref="C19:H19"/>
    <mergeCell ref="D20:E20"/>
    <mergeCell ref="D21:E21"/>
    <mergeCell ref="D26:E26"/>
    <mergeCell ref="D27:E27"/>
    <mergeCell ref="D24:E24"/>
    <mergeCell ref="D25:E25"/>
    <mergeCell ref="D30:E30"/>
    <mergeCell ref="D31:E31"/>
    <mergeCell ref="D28:E28"/>
    <mergeCell ref="D29:E29"/>
    <mergeCell ref="D34:E34"/>
    <mergeCell ref="D35:E35"/>
    <mergeCell ref="D32:E32"/>
    <mergeCell ref="D33:E33"/>
    <mergeCell ref="D38:E38"/>
    <mergeCell ref="D36:E36"/>
    <mergeCell ref="D42:E42"/>
    <mergeCell ref="D43:E43"/>
    <mergeCell ref="D41:E41"/>
    <mergeCell ref="D39:E39"/>
    <mergeCell ref="D40:E40"/>
    <mergeCell ref="C37:H37"/>
    <mergeCell ref="D44:E44"/>
    <mergeCell ref="D48:E48"/>
    <mergeCell ref="D49:E49"/>
    <mergeCell ref="C51:H51"/>
    <mergeCell ref="C45:H45"/>
    <mergeCell ref="D46:E46"/>
    <mergeCell ref="D47:E47"/>
    <mergeCell ref="D50:E50"/>
    <mergeCell ref="D58:E58"/>
    <mergeCell ref="D59:E59"/>
    <mergeCell ref="D60:E60"/>
    <mergeCell ref="D61:E61"/>
    <mergeCell ref="C62:H62"/>
    <mergeCell ref="D52:E52"/>
    <mergeCell ref="D53:E53"/>
    <mergeCell ref="D54:E54"/>
    <mergeCell ref="D55:E55"/>
    <mergeCell ref="D56:E56"/>
    <mergeCell ref="D57:E57"/>
    <mergeCell ref="C68:H68"/>
    <mergeCell ref="D69:E69"/>
    <mergeCell ref="C63:H63"/>
    <mergeCell ref="C67:H67"/>
    <mergeCell ref="D70:E70"/>
    <mergeCell ref="C75:H75"/>
    <mergeCell ref="D76:E76"/>
    <mergeCell ref="D77:E77"/>
    <mergeCell ref="D78:E78"/>
    <mergeCell ref="C71:H71"/>
    <mergeCell ref="D72:E72"/>
    <mergeCell ref="D73:E73"/>
    <mergeCell ref="C74:H74"/>
    <mergeCell ref="C85:H85"/>
    <mergeCell ref="D86:E86"/>
    <mergeCell ref="D79:E79"/>
    <mergeCell ref="D80:E80"/>
    <mergeCell ref="D81:E81"/>
    <mergeCell ref="D82:E82"/>
    <mergeCell ref="D83:E83"/>
    <mergeCell ref="D93:E93"/>
    <mergeCell ref="D94:E94"/>
    <mergeCell ref="D95:E95"/>
    <mergeCell ref="D96:E96"/>
    <mergeCell ref="D97:E97"/>
    <mergeCell ref="D87:E87"/>
    <mergeCell ref="D88:E88"/>
    <mergeCell ref="D89:E89"/>
    <mergeCell ref="D90:E90"/>
    <mergeCell ref="D91:E91"/>
    <mergeCell ref="D92:E92"/>
    <mergeCell ref="D100:E100"/>
    <mergeCell ref="D101:E101"/>
    <mergeCell ref="D102:E102"/>
    <mergeCell ref="D103:E103"/>
    <mergeCell ref="D104:E104"/>
    <mergeCell ref="D105:E105"/>
    <mergeCell ref="D98:E98"/>
    <mergeCell ref="D99:E99"/>
  </mergeCells>
  <pageMargins left="0.70866141732283472" right="0.70866141732283472" top="0.74803149606299213" bottom="0.74803149606299213" header="0.31496062992125984" footer="0.31496062992125984"/>
  <pageSetup paperSize="9" scale="76" fitToHeight="2" orientation="portrait" blackAndWhite="1" r:id="rId1"/>
  <ignoredErrors>
    <ignoredError sqref="C76:C84" unlocked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BO98"/>
  <sheetViews>
    <sheetView view="pageBreakPreview" zoomScale="80" zoomScaleNormal="80" zoomScaleSheetLayoutView="80" zoomScalePageLayoutView="85" workbookViewId="0">
      <pane ySplit="10" topLeftCell="A11" activePane="bottomLeft" state="frozen"/>
      <selection activeCell="A12" sqref="A12:A143"/>
      <selection pane="bottomLeft" activeCell="Q33" sqref="Q33"/>
    </sheetView>
  </sheetViews>
  <sheetFormatPr defaultColWidth="8.85546875" defaultRowHeight="15" outlineLevelRow="2"/>
  <cols>
    <col min="1" max="1" width="18.5703125" style="7" customWidth="1"/>
    <col min="2" max="2" width="19" style="7" customWidth="1"/>
    <col min="3" max="3" width="37.42578125" style="6" customWidth="1"/>
    <col min="4" max="4" width="9.42578125" style="6" customWidth="1"/>
    <col min="5" max="5" width="10.85546875" style="6" customWidth="1"/>
    <col min="6" max="6" width="14" style="6" hidden="1" customWidth="1"/>
    <col min="7" max="7" width="14.85546875" style="6" hidden="1" customWidth="1"/>
    <col min="8" max="8" width="19" style="6" customWidth="1"/>
    <col min="9" max="16384" width="8.85546875" style="7"/>
  </cols>
  <sheetData>
    <row r="1" spans="1:8" hidden="1"/>
    <row r="2" spans="1:8" s="9" customFormat="1" ht="57" hidden="1" customHeight="1">
      <c r="H2" s="342" t="s">
        <v>36</v>
      </c>
    </row>
    <row r="3" spans="1:8" s="9" customFormat="1" ht="15.75" hidden="1"/>
    <row r="4" spans="1:8" s="9" customFormat="1" ht="15.75" hidden="1"/>
    <row r="5" spans="1:8" s="9" customFormat="1" ht="38.25" hidden="1" customHeight="1">
      <c r="B5" s="359" t="s">
        <v>37</v>
      </c>
      <c r="C5" s="359"/>
      <c r="D5" s="359"/>
      <c r="E5" s="359"/>
      <c r="F5" s="359"/>
      <c r="G5" s="359"/>
      <c r="H5" s="359"/>
    </row>
    <row r="6" spans="1:8" s="9" customFormat="1" ht="19.5" hidden="1" customHeight="1"/>
    <row r="7" spans="1:8" s="6" customFormat="1" ht="19.5" hidden="1" customHeight="1"/>
    <row r="8" spans="1:8" s="6" customFormat="1" ht="19.5" hidden="1" customHeight="1"/>
    <row r="9" spans="1:8" s="6" customFormat="1" hidden="1"/>
    <row r="10" spans="1:8" s="6" customFormat="1" ht="90" customHeight="1">
      <c r="A10" s="147" t="s">
        <v>38</v>
      </c>
      <c r="B10" s="147" t="s">
        <v>39</v>
      </c>
      <c r="C10" s="147" t="s">
        <v>40</v>
      </c>
      <c r="D10" s="405" t="s">
        <v>41</v>
      </c>
      <c r="E10" s="406"/>
      <c r="F10" s="148" t="s">
        <v>42</v>
      </c>
      <c r="G10" s="148" t="s">
        <v>43</v>
      </c>
      <c r="H10" s="147" t="s">
        <v>44</v>
      </c>
    </row>
    <row r="11" spans="1:8" s="6" customFormat="1">
      <c r="A11" s="161">
        <v>1</v>
      </c>
      <c r="B11" s="161">
        <v>2</v>
      </c>
      <c r="C11" s="150">
        <v>3</v>
      </c>
      <c r="D11" s="407">
        <v>4</v>
      </c>
      <c r="E11" s="408"/>
      <c r="F11" s="150">
        <v>3</v>
      </c>
      <c r="G11" s="150">
        <v>4</v>
      </c>
      <c r="H11" s="150">
        <v>5</v>
      </c>
    </row>
    <row r="12" spans="1:8" s="6" customFormat="1" ht="38.25" customHeight="1">
      <c r="A12" s="409" t="s">
        <v>81</v>
      </c>
      <c r="B12" s="410" t="s">
        <v>170</v>
      </c>
      <c r="C12" s="417" t="s">
        <v>46</v>
      </c>
      <c r="D12" s="417"/>
      <c r="E12" s="417"/>
      <c r="F12" s="417"/>
      <c r="G12" s="417"/>
      <c r="H12" s="417"/>
    </row>
    <row r="13" spans="1:8" s="6" customFormat="1" ht="18.75" customHeight="1">
      <c r="A13" s="409"/>
      <c r="B13" s="410"/>
      <c r="C13" s="399" t="s">
        <v>47</v>
      </c>
      <c r="D13" s="399"/>
      <c r="E13" s="399"/>
      <c r="F13" s="399"/>
      <c r="G13" s="399"/>
      <c r="H13" s="399"/>
    </row>
    <row r="14" spans="1:8" ht="18.75" customHeight="1" outlineLevel="1">
      <c r="A14" s="409"/>
      <c r="B14" s="410"/>
      <c r="C14" s="151" t="str">
        <f>'[2]расчет по направ'!$AI11</f>
        <v>Педагог дополнительного образования</v>
      </c>
      <c r="D14" s="413" t="s">
        <v>82</v>
      </c>
      <c r="E14" s="414"/>
      <c r="F14" s="142" t="e">
        <f>D14*1776.4</f>
        <v>#VALUE!</v>
      </c>
      <c r="G14" s="142">
        <v>173538</v>
      </c>
      <c r="H14" s="152">
        <f>'[2]расчет по направ'!AN11</f>
        <v>0.33453111769686705</v>
      </c>
    </row>
    <row r="15" spans="1:8" ht="14.25" customHeight="1" outlineLevel="1">
      <c r="A15" s="409"/>
      <c r="B15" s="410"/>
      <c r="C15" s="151" t="str">
        <f>'[2]расчет по направ'!$AI12</f>
        <v>Методист</v>
      </c>
      <c r="D15" s="413" t="s">
        <v>82</v>
      </c>
      <c r="E15" s="414"/>
      <c r="F15" s="142" t="e">
        <f>D15*1776.4</f>
        <v>#VALUE!</v>
      </c>
      <c r="G15" s="142">
        <f>G14</f>
        <v>173538</v>
      </c>
      <c r="H15" s="152">
        <f>'[2]расчет по направ'!AN12</f>
        <v>3.521380186282811E-2</v>
      </c>
    </row>
    <row r="16" spans="1:8" ht="15" customHeight="1" outlineLevel="1">
      <c r="A16" s="409"/>
      <c r="B16" s="410"/>
      <c r="C16" s="151" t="str">
        <f>'[2]расчет по направ'!$AI13</f>
        <v>Педагог-психолог</v>
      </c>
      <c r="D16" s="413" t="s">
        <v>82</v>
      </c>
      <c r="E16" s="414"/>
      <c r="F16" s="142" t="e">
        <f>D16*1776.4</f>
        <v>#VALUE!</v>
      </c>
      <c r="G16" s="142">
        <f>G14</f>
        <v>173538</v>
      </c>
      <c r="H16" s="152">
        <f>'[2]расчет по направ'!AN13</f>
        <v>1.1737933954276037E-2</v>
      </c>
    </row>
    <row r="17" spans="1:8" ht="13.5" customHeight="1" outlineLevel="1">
      <c r="A17" s="409"/>
      <c r="B17" s="410"/>
      <c r="C17" s="151" t="str">
        <f>'[2]расчет по направ'!$AI14</f>
        <v>Педагог-организатор</v>
      </c>
      <c r="D17" s="413" t="s">
        <v>82</v>
      </c>
      <c r="E17" s="414"/>
      <c r="F17" s="142" t="e">
        <f>D17*1776.4</f>
        <v>#VALUE!</v>
      </c>
      <c r="G17" s="142">
        <f>G14</f>
        <v>173538</v>
      </c>
      <c r="H17" s="152">
        <f>'[2]расчет по направ'!AN14</f>
        <v>1.1737933954276037E-2</v>
      </c>
    </row>
    <row r="18" spans="1:8" ht="15" customHeight="1" outlineLevel="1">
      <c r="A18" s="409"/>
      <c r="B18" s="410"/>
      <c r="C18" s="151" t="str">
        <f>'[2]расчет по направ'!$AI15</f>
        <v>Тьютор</v>
      </c>
      <c r="D18" s="413" t="s">
        <v>82</v>
      </c>
      <c r="E18" s="414"/>
      <c r="F18" s="142" t="e">
        <f>D18*1776.4</f>
        <v>#VALUE!</v>
      </c>
      <c r="G18" s="142">
        <f>G14</f>
        <v>173538</v>
      </c>
      <c r="H18" s="152">
        <f>'[2]расчет по направ'!AN15</f>
        <v>0</v>
      </c>
    </row>
    <row r="19" spans="1:8" ht="33" customHeight="1">
      <c r="A19" s="409"/>
      <c r="B19" s="410"/>
      <c r="C19" s="400" t="s">
        <v>51</v>
      </c>
      <c r="D19" s="402"/>
      <c r="E19" s="402"/>
      <c r="F19" s="402"/>
      <c r="G19" s="402"/>
      <c r="H19" s="402"/>
    </row>
    <row r="20" spans="1:8" ht="15" customHeight="1" outlineLevel="2">
      <c r="A20" s="409"/>
      <c r="B20" s="410"/>
      <c r="C20" s="151" t="str">
        <f>'[2]расчет по направ'!AI21</f>
        <v>Классные журналы</v>
      </c>
      <c r="D20" s="413" t="s">
        <v>52</v>
      </c>
      <c r="E20" s="414"/>
      <c r="F20" s="154">
        <v>88</v>
      </c>
      <c r="G20" s="142">
        <f>G14</f>
        <v>173538</v>
      </c>
      <c r="H20" s="152">
        <f>'[2]расчет по направ'!AN21</f>
        <v>3.3944907415265024E-4</v>
      </c>
    </row>
    <row r="21" spans="1:8" ht="15" customHeight="1" outlineLevel="2">
      <c r="A21" s="409"/>
      <c r="B21" s="410"/>
      <c r="C21" s="151" t="str">
        <f>'[2]расчет по направ'!AI22</f>
        <v>Бумага для офисной техники</v>
      </c>
      <c r="D21" s="413" t="s">
        <v>52</v>
      </c>
      <c r="E21" s="414"/>
      <c r="F21" s="154">
        <f>ROUND(100/443052*G21,1)</f>
        <v>39.200000000000003</v>
      </c>
      <c r="G21" s="142">
        <f>G14</f>
        <v>173538</v>
      </c>
      <c r="H21" s="152">
        <f>'[2]расчет по направ'!AN22</f>
        <v>2.7155925932212019E-4</v>
      </c>
    </row>
    <row r="22" spans="1:8" ht="15" customHeight="1" outlineLevel="2">
      <c r="A22" s="409"/>
      <c r="B22" s="410"/>
      <c r="C22" s="151" t="str">
        <f>'[2]расчет по направ'!AI23</f>
        <v>Набор шариковых ручек</v>
      </c>
      <c r="D22" s="413" t="s">
        <v>52</v>
      </c>
      <c r="E22" s="414"/>
      <c r="F22" s="154">
        <v>1</v>
      </c>
      <c r="G22" s="142">
        <f>G14</f>
        <v>173538</v>
      </c>
      <c r="H22" s="152">
        <f>'[2]расчет по направ'!AN23</f>
        <v>1.6972453707632512E-5</v>
      </c>
    </row>
    <row r="23" spans="1:8" ht="15" customHeight="1" outlineLevel="2">
      <c r="A23" s="409"/>
      <c r="B23" s="410"/>
      <c r="C23" s="151" t="str">
        <f>'[2]расчет по направ'!AI24</f>
        <v>Стержень для ручек</v>
      </c>
      <c r="D23" s="413" t="s">
        <v>52</v>
      </c>
      <c r="E23" s="414"/>
      <c r="F23" s="154">
        <f>ROUND((39*3)/443052*G23,1)+1.1</f>
        <v>46.9</v>
      </c>
      <c r="G23" s="142">
        <f>G14</f>
        <v>173538</v>
      </c>
      <c r="H23" s="152">
        <f>'[2]расчет по направ'!AN24</f>
        <v>2.7155925932212019E-4</v>
      </c>
    </row>
    <row r="24" spans="1:8" ht="15" customHeight="1" outlineLevel="2">
      <c r="A24" s="409"/>
      <c r="B24" s="410"/>
      <c r="C24" s="151" t="str">
        <f>'[2]расчет по направ'!AI25</f>
        <v>Набор  для творчества (цветная бумага, цветной картон, клей)</v>
      </c>
      <c r="D24" s="413" t="s">
        <v>52</v>
      </c>
      <c r="E24" s="414"/>
      <c r="F24" s="154">
        <f>ROUND((39*3)/443052*G24,1)+1.1</f>
        <v>46.9</v>
      </c>
      <c r="G24" s="142">
        <f>G14</f>
        <v>173538</v>
      </c>
      <c r="H24" s="152">
        <f>'[2]расчет по направ'!AN25</f>
        <v>2.7155925932212019E-4</v>
      </c>
    </row>
    <row r="25" spans="1:8" ht="15" customHeight="1" outlineLevel="2">
      <c r="A25" s="409"/>
      <c r="B25" s="410"/>
      <c r="C25" s="151" t="str">
        <f>'[2]расчет по направ'!AI26</f>
        <v>Архивная папка</v>
      </c>
      <c r="D25" s="413" t="s">
        <v>52</v>
      </c>
      <c r="E25" s="414"/>
      <c r="F25" s="154">
        <f>ROUND((312)/443052*G25,1)</f>
        <v>122.2</v>
      </c>
      <c r="G25" s="142">
        <f>G14</f>
        <v>173538</v>
      </c>
      <c r="H25" s="152">
        <f>'[2]расчет по направ'!AN26</f>
        <v>8.4862268538162563E-4</v>
      </c>
    </row>
    <row r="26" spans="1:8" ht="15.75" customHeight="1" outlineLevel="2">
      <c r="A26" s="409"/>
      <c r="B26" s="410"/>
      <c r="C26" s="151" t="str">
        <f>'[2]расчет по направ'!AI27</f>
        <v>Скотч</v>
      </c>
      <c r="D26" s="413" t="s">
        <v>52</v>
      </c>
      <c r="E26" s="414"/>
      <c r="F26" s="154">
        <v>28</v>
      </c>
      <c r="G26" s="142">
        <f>G14</f>
        <v>173538</v>
      </c>
      <c r="H26" s="152">
        <f>'[2]расчет по направ'!AN27</f>
        <v>3.0550416673738525E-4</v>
      </c>
    </row>
    <row r="27" spans="1:8" outlineLevel="2">
      <c r="A27" s="409"/>
      <c r="B27" s="410"/>
      <c r="C27" s="151" t="str">
        <f>'[2]расчет по направ'!AI28</f>
        <v>Ножницы</v>
      </c>
      <c r="D27" s="413" t="s">
        <v>52</v>
      </c>
      <c r="E27" s="414"/>
      <c r="F27" s="154">
        <v>5</v>
      </c>
      <c r="G27" s="142">
        <f>G14</f>
        <v>173538</v>
      </c>
      <c r="H27" s="152">
        <f>'[2]расчет по направ'!AN28</f>
        <v>8.4862268538162561E-5</v>
      </c>
    </row>
    <row r="28" spans="1:8" ht="15" customHeight="1" outlineLevel="2">
      <c r="A28" s="409"/>
      <c r="B28" s="410"/>
      <c r="C28" s="151" t="str">
        <f>'[2]расчет по направ'!AI29</f>
        <v>Набор фломастеров</v>
      </c>
      <c r="D28" s="413" t="s">
        <v>52</v>
      </c>
      <c r="E28" s="414"/>
      <c r="F28" s="154">
        <v>10</v>
      </c>
      <c r="G28" s="142">
        <f>G14</f>
        <v>173538</v>
      </c>
      <c r="H28" s="152">
        <f>'[2]расчет по направ'!AN29</f>
        <v>1.6972453707632512E-4</v>
      </c>
    </row>
    <row r="29" spans="1:8" outlineLevel="2">
      <c r="A29" s="409"/>
      <c r="B29" s="410"/>
      <c r="C29" s="151" t="str">
        <f>'[2]расчет по направ'!AI30</f>
        <v>Клей канцелярский</v>
      </c>
      <c r="D29" s="413" t="s">
        <v>52</v>
      </c>
      <c r="E29" s="414"/>
      <c r="F29" s="154">
        <v>9</v>
      </c>
      <c r="G29" s="142">
        <f>G14</f>
        <v>173538</v>
      </c>
      <c r="H29" s="152">
        <f>'[2]расчет по направ'!AN30</f>
        <v>1.5275208336869262E-4</v>
      </c>
    </row>
    <row r="30" spans="1:8" outlineLevel="2">
      <c r="A30" s="409"/>
      <c r="B30" s="410"/>
      <c r="C30" s="151" t="str">
        <f>'[2]расчет по направ'!AI31</f>
        <v>картридж</v>
      </c>
      <c r="D30" s="413" t="s">
        <v>52</v>
      </c>
      <c r="E30" s="414"/>
      <c r="F30" s="154">
        <v>12</v>
      </c>
      <c r="G30" s="142">
        <f>G14</f>
        <v>173538</v>
      </c>
      <c r="H30" s="152">
        <f>'[2]расчет по направ'!AN31</f>
        <v>8.4862268538162561E-5</v>
      </c>
    </row>
    <row r="31" spans="1:8" ht="15" customHeight="1" outlineLevel="2">
      <c r="A31" s="409"/>
      <c r="B31" s="410"/>
      <c r="C31" s="151" t="str">
        <f>'[2]расчет по направ'!AI32</f>
        <v>тонер</v>
      </c>
      <c r="D31" s="413" t="s">
        <v>52</v>
      </c>
      <c r="E31" s="414"/>
      <c r="F31" s="154">
        <v>9</v>
      </c>
      <c r="G31" s="142">
        <f>G14</f>
        <v>173538</v>
      </c>
      <c r="H31" s="152">
        <f>'[2]расчет по направ'!AN32</f>
        <v>1.5275208336869262E-4</v>
      </c>
    </row>
    <row r="32" spans="1:8" ht="15.75" customHeight="1" outlineLevel="2">
      <c r="A32" s="409"/>
      <c r="B32" s="410"/>
      <c r="C32" s="151" t="str">
        <f>'[2]расчет по направ'!AI33</f>
        <v>Клей для горячего пистолета</v>
      </c>
      <c r="D32" s="413" t="s">
        <v>52</v>
      </c>
      <c r="E32" s="414"/>
      <c r="F32" s="154">
        <v>12</v>
      </c>
      <c r="G32" s="142">
        <f>G14</f>
        <v>173538</v>
      </c>
      <c r="H32" s="152">
        <f>'[2]расчет по направ'!AN33</f>
        <v>1.1880717595342758E-4</v>
      </c>
    </row>
    <row r="33" spans="1:8" ht="15" customHeight="1" outlineLevel="2">
      <c r="A33" s="409"/>
      <c r="B33" s="410"/>
      <c r="C33" s="151" t="str">
        <f>'[2]расчет по направ'!AI34</f>
        <v>Пленка для ламинирования</v>
      </c>
      <c r="D33" s="413" t="s">
        <v>52</v>
      </c>
      <c r="E33" s="414"/>
      <c r="F33" s="154"/>
      <c r="G33" s="142">
        <f>G14</f>
        <v>173538</v>
      </c>
      <c r="H33" s="152">
        <f>'[2]расчет по направ'!AN34</f>
        <v>0</v>
      </c>
    </row>
    <row r="34" spans="1:8" ht="18.75" customHeight="1" outlineLevel="2">
      <c r="A34" s="409"/>
      <c r="B34" s="410"/>
      <c r="C34" s="151" t="str">
        <f>'[2]расчет по направ'!AI35</f>
        <v>Костюмная ткань</v>
      </c>
      <c r="D34" s="413" t="s">
        <v>52</v>
      </c>
      <c r="E34" s="414"/>
      <c r="F34" s="154">
        <v>3</v>
      </c>
      <c r="G34" s="142">
        <f>G14</f>
        <v>173538</v>
      </c>
      <c r="H34" s="152">
        <f>'[2]расчет по направ'!AN35</f>
        <v>5.0917361122897536E-5</v>
      </c>
    </row>
    <row r="35" spans="1:8" outlineLevel="2">
      <c r="A35" s="409"/>
      <c r="B35" s="410"/>
      <c r="C35" s="151" t="str">
        <f>'[2]расчет по направ'!AI36</f>
        <v>Гуашь</v>
      </c>
      <c r="D35" s="413" t="s">
        <v>52</v>
      </c>
      <c r="E35" s="414"/>
      <c r="F35" s="154">
        <v>3.5</v>
      </c>
      <c r="G35" s="142">
        <f>G14</f>
        <v>173538</v>
      </c>
      <c r="H35" s="152">
        <f>'[2]расчет по направ'!AN36</f>
        <v>5.0917361122897536E-5</v>
      </c>
    </row>
    <row r="36" spans="1:8" outlineLevel="2">
      <c r="A36" s="409"/>
      <c r="B36" s="410"/>
      <c r="C36" s="151" t="str">
        <f>'[2]расчет по направ'!AI37</f>
        <v>Маркер для доски</v>
      </c>
      <c r="D36" s="413" t="s">
        <v>52</v>
      </c>
      <c r="E36" s="414"/>
      <c r="F36" s="154">
        <f>ROUND((20)/443052*G36,1)</f>
        <v>7.8</v>
      </c>
      <c r="G36" s="142">
        <f>G14</f>
        <v>173538</v>
      </c>
      <c r="H36" s="152">
        <f>'[2]расчет по направ'!AN37</f>
        <v>6.7889814830530049E-5</v>
      </c>
    </row>
    <row r="37" spans="1:8" ht="34.5" customHeight="1">
      <c r="A37" s="409"/>
      <c r="B37" s="410"/>
      <c r="C37" s="399" t="s">
        <v>53</v>
      </c>
      <c r="D37" s="399"/>
      <c r="E37" s="399"/>
      <c r="F37" s="399"/>
      <c r="G37" s="399"/>
      <c r="H37" s="399"/>
    </row>
    <row r="38" spans="1:8" ht="15" customHeight="1" outlineLevel="2">
      <c r="A38" s="409"/>
      <c r="B38" s="410"/>
      <c r="C38" s="156" t="str">
        <f>'[2]расчет по направ'!$AI45</f>
        <v>медосмотр (пед работники)</v>
      </c>
      <c r="D38" s="389" t="s">
        <v>55</v>
      </c>
      <c r="E38" s="390"/>
      <c r="F38" s="139">
        <f>ROUND(36/443052*G38,1)</f>
        <v>14.1</v>
      </c>
      <c r="G38" s="142">
        <f>G14</f>
        <v>173538</v>
      </c>
      <c r="H38" s="152">
        <f>'[2]расчет по направ'!$AN45</f>
        <v>6.6151566469093986E-6</v>
      </c>
    </row>
    <row r="39" spans="1:8" ht="15" customHeight="1" outlineLevel="2">
      <c r="A39" s="409"/>
      <c r="B39" s="410"/>
      <c r="C39" s="156" t="str">
        <f>'[2]расчет по направ'!$AI46</f>
        <v>Интернет</v>
      </c>
      <c r="D39" s="389" t="s">
        <v>55</v>
      </c>
      <c r="E39" s="390"/>
      <c r="F39" s="139">
        <f>ROUND(20/443052*G39,1)</f>
        <v>7.8</v>
      </c>
      <c r="G39" s="142">
        <f t="shared" ref="G39:G40" si="0">G15</f>
        <v>173538</v>
      </c>
      <c r="H39" s="152">
        <f>'[2]расчет по направ'!$AN46</f>
        <v>6.6151566469093986E-6</v>
      </c>
    </row>
    <row r="40" spans="1:8" ht="15" customHeight="1" outlineLevel="2">
      <c r="A40" s="409"/>
      <c r="B40" s="410"/>
      <c r="C40" s="156" t="str">
        <f>'[2]расчет по направ'!$AI47</f>
        <v>командировочные расходы педработников</v>
      </c>
      <c r="D40" s="389" t="s">
        <v>55</v>
      </c>
      <c r="E40" s="390"/>
      <c r="F40" s="139">
        <f>ROUND(1/443052*G40,1)</f>
        <v>0.4</v>
      </c>
      <c r="G40" s="142">
        <f t="shared" si="0"/>
        <v>173538</v>
      </c>
      <c r="H40" s="152">
        <f>'[2]расчет по направ'!$AN47</f>
        <v>6.6151566469093986E-6</v>
      </c>
    </row>
    <row r="41" spans="1:8" ht="30" customHeight="1" outlineLevel="2">
      <c r="A41" s="409"/>
      <c r="B41" s="410"/>
      <c r="C41" s="156" t="str">
        <f>'[2]расчет по направ'!$AI48</f>
        <v>Питание участников мероприятий (олимпиады, конкурсы)</v>
      </c>
      <c r="D41" s="389" t="s">
        <v>55</v>
      </c>
      <c r="E41" s="390"/>
      <c r="F41" s="139">
        <f>ROUND(20/443052*G41,1)</f>
        <v>7.8</v>
      </c>
      <c r="G41" s="142">
        <f>G14</f>
        <v>173538</v>
      </c>
      <c r="H41" s="152">
        <f>'[2]расчет по направ'!$AN48</f>
        <v>6.6151566469093986E-6</v>
      </c>
    </row>
    <row r="42" spans="1:8" ht="45" customHeight="1" outlineLevel="2">
      <c r="A42" s="409"/>
      <c r="B42" s="410"/>
      <c r="C42" s="156" t="str">
        <f>'[2]расчет по направ'!$AI49</f>
        <v>Участие воспитанников в различных мероприятиях за пределами района (проезд, проживание, питание)</v>
      </c>
      <c r="D42" s="389" t="s">
        <v>55</v>
      </c>
      <c r="E42" s="390"/>
      <c r="F42" s="139">
        <f>ROUND(2382/443052*G42,0)</f>
        <v>933</v>
      </c>
      <c r="G42" s="142">
        <f>G17</f>
        <v>173538</v>
      </c>
      <c r="H42" s="152">
        <f>'[2]расчет по направ'!$AN49</f>
        <v>6.6151566469093986E-6</v>
      </c>
    </row>
    <row r="43" spans="1:8" ht="17.25" customHeight="1" outlineLevel="2">
      <c r="A43" s="409"/>
      <c r="B43" s="410"/>
      <c r="C43" s="156" t="str">
        <f>'[2]расчет по направ'!$AI50</f>
        <v>Награждение участников мероприятий</v>
      </c>
      <c r="D43" s="389" t="s">
        <v>55</v>
      </c>
      <c r="E43" s="390"/>
      <c r="F43" s="139">
        <f>ROUND(80/443052*G43,0)</f>
        <v>31</v>
      </c>
      <c r="G43" s="142">
        <f>G14</f>
        <v>173538</v>
      </c>
      <c r="H43" s="152">
        <f>'[2]расчет по направ'!$AN50</f>
        <v>6.6151566469093986E-6</v>
      </c>
    </row>
    <row r="44" spans="1:8" ht="30" customHeight="1" outlineLevel="2">
      <c r="A44" s="409"/>
      <c r="B44" s="410"/>
      <c r="C44" s="156" t="str">
        <f>'[2]расчет по направ'!$AI51</f>
        <v>Сопровождение участников на мероприятия</v>
      </c>
      <c r="D44" s="389" t="s">
        <v>55</v>
      </c>
      <c r="E44" s="390"/>
      <c r="F44" s="139"/>
      <c r="G44" s="142"/>
      <c r="H44" s="152">
        <f>'[2]расчет по направ'!$AN51</f>
        <v>6.6151566469093986E-6</v>
      </c>
    </row>
    <row r="45" spans="1:8" ht="15" customHeight="1">
      <c r="A45" s="409"/>
      <c r="B45" s="410"/>
      <c r="C45" s="391" t="s">
        <v>60</v>
      </c>
      <c r="D45" s="392"/>
      <c r="E45" s="392"/>
      <c r="F45" s="392"/>
      <c r="G45" s="392"/>
      <c r="H45" s="392"/>
    </row>
    <row r="46" spans="1:8">
      <c r="A46" s="409"/>
      <c r="B46" s="410"/>
      <c r="C46" s="157" t="str">
        <f>'[2]расчет по направ'!$AI57</f>
        <v>Электроэнергия</v>
      </c>
      <c r="D46" s="397" t="s">
        <v>61</v>
      </c>
      <c r="E46" s="398"/>
      <c r="F46" s="139">
        <f>G14</f>
        <v>173538</v>
      </c>
      <c r="G46" s="140">
        <v>1</v>
      </c>
      <c r="H46" s="141">
        <f>'[2]расчет по направ'!$AN57</f>
        <v>0.19071496448758998</v>
      </c>
    </row>
    <row r="47" spans="1:8">
      <c r="A47" s="409"/>
      <c r="B47" s="410"/>
      <c r="C47" s="157" t="str">
        <f>'[2]расчет по направ'!$AI58</f>
        <v>Теплоэнергия</v>
      </c>
      <c r="D47" s="397" t="s">
        <v>63</v>
      </c>
      <c r="E47" s="398"/>
      <c r="F47" s="139">
        <f>G14</f>
        <v>173538</v>
      </c>
      <c r="G47" s="140">
        <v>1</v>
      </c>
      <c r="H47" s="141">
        <f>'[2]расчет по направ'!$AN58</f>
        <v>2.0443215550685332E-3</v>
      </c>
    </row>
    <row r="48" spans="1:8">
      <c r="A48" s="409"/>
      <c r="B48" s="410"/>
      <c r="C48" s="157" t="str">
        <f>'[2]расчет по направ'!$AI59</f>
        <v>Холодное водоснабжение</v>
      </c>
      <c r="D48" s="397" t="s">
        <v>65</v>
      </c>
      <c r="E48" s="398"/>
      <c r="F48" s="139">
        <f>G14</f>
        <v>173538</v>
      </c>
      <c r="G48" s="140">
        <v>1</v>
      </c>
      <c r="H48" s="141">
        <f>'[2]расчет по направ'!$AN59</f>
        <v>3.1378995554614737E-3</v>
      </c>
    </row>
    <row r="49" spans="1:8">
      <c r="A49" s="409"/>
      <c r="B49" s="410"/>
      <c r="C49" s="157" t="str">
        <f>'[2]расчет по направ'!$AI60</f>
        <v>Водоотведение</v>
      </c>
      <c r="D49" s="397" t="s">
        <v>65</v>
      </c>
      <c r="E49" s="398"/>
      <c r="F49" s="139">
        <f>G14</f>
        <v>173538</v>
      </c>
      <c r="G49" s="140">
        <v>1</v>
      </c>
      <c r="H49" s="141">
        <f>'[2]расчет по направ'!$AN60</f>
        <v>3.1378995554614737E-3</v>
      </c>
    </row>
    <row r="50" spans="1:8">
      <c r="A50" s="352"/>
      <c r="B50" s="377"/>
      <c r="C50" s="157" t="str">
        <f>'[2]расчет по направ'!$AI61</f>
        <v>Вывоз ТКО</v>
      </c>
      <c r="D50" s="397" t="s">
        <v>65</v>
      </c>
      <c r="E50" s="398"/>
      <c r="F50" s="139">
        <f>G15</f>
        <v>173538</v>
      </c>
      <c r="G50" s="140">
        <v>1</v>
      </c>
      <c r="H50" s="141">
        <f>'[2]расчет по направ'!$AN61</f>
        <v>7.7397332768839967E-5</v>
      </c>
    </row>
    <row r="51" spans="1:8" ht="32.25" customHeight="1">
      <c r="A51" s="409"/>
      <c r="B51" s="410"/>
      <c r="C51" s="416" t="s">
        <v>67</v>
      </c>
      <c r="D51" s="416"/>
      <c r="E51" s="416"/>
      <c r="F51" s="416"/>
      <c r="G51" s="416"/>
      <c r="H51" s="416"/>
    </row>
    <row r="52" spans="1:8" ht="39.75" customHeight="1">
      <c r="A52" s="409"/>
      <c r="B52" s="410"/>
      <c r="C52" s="610" t="str">
        <f>'[2]расчет по направ'!$AI64</f>
        <v>Техническое обслуживание и регламентно-профилактический ремонт систем охранно-тревожной сигнализации</v>
      </c>
      <c r="D52" s="389" t="s">
        <v>55</v>
      </c>
      <c r="E52" s="390"/>
      <c r="F52" s="611"/>
      <c r="G52" s="611"/>
      <c r="H52" s="612">
        <f>'[2]расчет по направ'!$AN64</f>
        <v>6.6151566469093986E-6</v>
      </c>
    </row>
    <row r="53" spans="1:8" ht="16.5" customHeight="1">
      <c r="A53" s="409"/>
      <c r="B53" s="410"/>
      <c r="C53" s="610" t="str">
        <f>'[2]расчет по направ'!$AI65</f>
        <v>Проведение текущего ремонта</v>
      </c>
      <c r="D53" s="389" t="s">
        <v>55</v>
      </c>
      <c r="E53" s="390"/>
      <c r="F53" s="139">
        <f>G14</f>
        <v>173538</v>
      </c>
      <c r="G53" s="140">
        <v>1</v>
      </c>
      <c r="H53" s="612">
        <f>'[2]расчет по направ'!$AN65</f>
        <v>6.6151566469093986E-6</v>
      </c>
    </row>
    <row r="54" spans="1:8" ht="15.75" customHeight="1">
      <c r="A54" s="409"/>
      <c r="B54" s="410"/>
      <c r="C54" s="610" t="str">
        <f>'[2]расчет по направ'!$AI66</f>
        <v>Обслуживание тревожной кнопки</v>
      </c>
      <c r="D54" s="389" t="s">
        <v>55</v>
      </c>
      <c r="E54" s="390"/>
      <c r="F54" s="139">
        <f>G14</f>
        <v>173538</v>
      </c>
      <c r="G54" s="140">
        <v>1</v>
      </c>
      <c r="H54" s="612">
        <f>'[2]расчет по направ'!$AN66</f>
        <v>6.6151566469093986E-6</v>
      </c>
    </row>
    <row r="55" spans="1:8" ht="18" customHeight="1">
      <c r="A55" s="409"/>
      <c r="B55" s="410"/>
      <c r="C55" s="610" t="str">
        <f>'[2]расчет по направ'!$AI67</f>
        <v>Уборка территории от снега</v>
      </c>
      <c r="D55" s="389" t="s">
        <v>55</v>
      </c>
      <c r="E55" s="390"/>
      <c r="F55" s="139">
        <f>G14</f>
        <v>173538</v>
      </c>
      <c r="G55" s="140">
        <v>1</v>
      </c>
      <c r="H55" s="612">
        <f>'[2]расчет по направ'!$AN67</f>
        <v>6.6151566469093986E-6</v>
      </c>
    </row>
    <row r="56" spans="1:8" ht="17.25" customHeight="1">
      <c r="A56" s="409"/>
      <c r="B56" s="410"/>
      <c r="C56" s="610" t="str">
        <f>'[2]расчет по направ'!$AI68</f>
        <v>Аварийно-диспетчерское обслуживание</v>
      </c>
      <c r="D56" s="389" t="s">
        <v>55</v>
      </c>
      <c r="E56" s="390"/>
      <c r="F56" s="139">
        <f>G14</f>
        <v>173538</v>
      </c>
      <c r="G56" s="140">
        <v>1</v>
      </c>
      <c r="H56" s="612">
        <f>'[2]расчет по направ'!$AN68</f>
        <v>6.6151566469093986E-6</v>
      </c>
    </row>
    <row r="57" spans="1:8" ht="15.75" customHeight="1">
      <c r="A57" s="409"/>
      <c r="B57" s="410"/>
      <c r="C57" s="610" t="str">
        <f>'[2]расчет по направ'!$AI69</f>
        <v xml:space="preserve">Проверка тепловодосчетчиков </v>
      </c>
      <c r="D57" s="389" t="s">
        <v>55</v>
      </c>
      <c r="E57" s="390"/>
      <c r="F57" s="139"/>
      <c r="G57" s="140"/>
      <c r="H57" s="612">
        <f>'[2]расчет по направ'!$AN69</f>
        <v>6.6151566469093986E-6</v>
      </c>
    </row>
    <row r="58" spans="1:8" ht="30.75" customHeight="1">
      <c r="A58" s="409"/>
      <c r="B58" s="410"/>
      <c r="C58" s="610" t="str">
        <f>'[2]расчет по направ'!$AI70</f>
        <v>Годовое техобслуживание узлов учета  тепловодоснабжения (ООО Теплоучет)</v>
      </c>
      <c r="D58" s="389" t="s">
        <v>55</v>
      </c>
      <c r="E58" s="390"/>
      <c r="F58" s="139"/>
      <c r="G58" s="140"/>
      <c r="H58" s="612">
        <f>'[2]расчет по направ'!$AN70</f>
        <v>6.6151566469093986E-6</v>
      </c>
    </row>
    <row r="59" spans="1:8">
      <c r="A59" s="409"/>
      <c r="B59" s="410"/>
      <c r="C59" s="610" t="str">
        <f>'[2]расчет по направ'!$AI71</f>
        <v>Вывоз ТБО</v>
      </c>
      <c r="D59" s="389" t="s">
        <v>55</v>
      </c>
      <c r="E59" s="390"/>
      <c r="F59" s="139"/>
      <c r="G59" s="140"/>
      <c r="H59" s="612">
        <f>'[2]расчет по направ'!$AN71</f>
        <v>6.6151566469093986E-6</v>
      </c>
    </row>
    <row r="60" spans="1:8" ht="13.5" customHeight="1">
      <c r="A60" s="409"/>
      <c r="B60" s="410"/>
      <c r="C60" s="610" t="str">
        <f>'[2]расчет по направ'!$AI72</f>
        <v>Дератизация и дезинфекция</v>
      </c>
      <c r="D60" s="389" t="s">
        <v>55</v>
      </c>
      <c r="E60" s="390"/>
      <c r="F60" s="139">
        <f>G14</f>
        <v>173538</v>
      </c>
      <c r="G60" s="140">
        <v>1</v>
      </c>
      <c r="H60" s="612">
        <f>'[2]расчет по направ'!$AN72</f>
        <v>6.6151566469093986E-6</v>
      </c>
    </row>
    <row r="61" spans="1:8" ht="17.25" customHeight="1">
      <c r="A61" s="409"/>
      <c r="B61" s="410"/>
      <c r="C61" s="610" t="str">
        <f>'[2]расчет по направ'!$AI73</f>
        <v>Промывка и опрессовка систем отопления</v>
      </c>
      <c r="D61" s="389" t="s">
        <v>55</v>
      </c>
      <c r="E61" s="390"/>
      <c r="F61" s="139">
        <f>G14</f>
        <v>173538</v>
      </c>
      <c r="G61" s="140">
        <v>1</v>
      </c>
      <c r="H61" s="612">
        <f>'[2]расчет по направ'!$AN73</f>
        <v>6.6151566469093986E-6</v>
      </c>
    </row>
    <row r="62" spans="1:8" ht="15" customHeight="1">
      <c r="A62" s="409"/>
      <c r="B62" s="410"/>
      <c r="C62" s="391" t="s">
        <v>69</v>
      </c>
      <c r="D62" s="392"/>
      <c r="E62" s="392"/>
      <c r="F62" s="392"/>
      <c r="G62" s="392"/>
      <c r="H62" s="392"/>
    </row>
    <row r="63" spans="1:8" ht="15.75" customHeight="1">
      <c r="A63" s="409"/>
      <c r="B63" s="410"/>
      <c r="C63" s="158" t="str">
        <f>'[2]расчет по направ'!$AI81</f>
        <v>Абонентская связь</v>
      </c>
      <c r="D63" s="389" t="s">
        <v>55</v>
      </c>
      <c r="E63" s="390"/>
      <c r="F63" s="139">
        <f>G14</f>
        <v>173538</v>
      </c>
      <c r="G63" s="140">
        <v>1</v>
      </c>
      <c r="H63" s="141">
        <f>'[2]расчет по направ'!AN81</f>
        <v>6.6151566469093986E-6</v>
      </c>
    </row>
    <row r="64" spans="1:8" ht="15" customHeight="1">
      <c r="A64" s="409"/>
      <c r="B64" s="410"/>
      <c r="C64" s="158" t="str">
        <f>'[2]расчет по направ'!$AI82</f>
        <v>Иные услуги связи</v>
      </c>
      <c r="D64" s="389" t="s">
        <v>55</v>
      </c>
      <c r="E64" s="390"/>
      <c r="F64" s="139">
        <f t="shared" ref="F64" si="1">G15</f>
        <v>173538</v>
      </c>
      <c r="G64" s="140">
        <v>1</v>
      </c>
      <c r="H64" s="141">
        <f>'[2]расчет по направ'!AN82</f>
        <v>6.6151566469093986E-6</v>
      </c>
    </row>
    <row r="65" spans="1:8" ht="15" customHeight="1">
      <c r="A65" s="409"/>
      <c r="B65" s="410"/>
      <c r="C65" s="391" t="s">
        <v>72</v>
      </c>
      <c r="D65" s="392"/>
      <c r="E65" s="392"/>
      <c r="F65" s="392"/>
      <c r="G65" s="392"/>
      <c r="H65" s="392"/>
    </row>
    <row r="66" spans="1:8" ht="27.75" customHeight="1">
      <c r="A66" s="409"/>
      <c r="B66" s="410"/>
      <c r="C66" s="158" t="str">
        <f>'[2]расчет по направ'!$AI85</f>
        <v>Оплата грузовых перевозок по доставке грузов</v>
      </c>
      <c r="D66" s="389" t="s">
        <v>74</v>
      </c>
      <c r="E66" s="390"/>
      <c r="F66" s="139">
        <f>G14</f>
        <v>173538</v>
      </c>
      <c r="G66" s="140">
        <v>1</v>
      </c>
      <c r="H66" s="141">
        <f>'[2]расчет по направ'!$AN85</f>
        <v>2.6460626587637594E-5</v>
      </c>
    </row>
    <row r="67" spans="1:8" ht="29.25" customHeight="1">
      <c r="A67" s="409"/>
      <c r="B67" s="410"/>
      <c r="C67" s="158" t="str">
        <f>'[2]расчет по направ'!$AI86</f>
        <v>Спецрейсы (спортивномассовые мероприятия)</v>
      </c>
      <c r="D67" s="389" t="s">
        <v>55</v>
      </c>
      <c r="E67" s="390"/>
      <c r="F67" s="139">
        <f>G15</f>
        <v>173538</v>
      </c>
      <c r="G67" s="140">
        <v>1</v>
      </c>
      <c r="H67" s="141">
        <f>'[2]расчет по направ'!$AN86</f>
        <v>6.6151566469093986E-6</v>
      </c>
    </row>
    <row r="68" spans="1:8" ht="30" customHeight="1">
      <c r="A68" s="409"/>
      <c r="B68" s="410"/>
      <c r="C68" s="415" t="s">
        <v>75</v>
      </c>
      <c r="D68" s="415"/>
      <c r="E68" s="415"/>
      <c r="F68" s="415"/>
      <c r="G68" s="415"/>
      <c r="H68" s="415"/>
    </row>
    <row r="69" spans="1:8">
      <c r="A69" s="409"/>
      <c r="B69" s="410"/>
      <c r="C69" s="138" t="str">
        <f>'[2]расчет по направ'!$AI89</f>
        <v>Директор</v>
      </c>
      <c r="D69" s="413" t="s">
        <v>83</v>
      </c>
      <c r="E69" s="414"/>
      <c r="F69" s="139">
        <f>G14</f>
        <v>173538</v>
      </c>
      <c r="G69" s="140">
        <v>1</v>
      </c>
      <c r="H69" s="141">
        <f>'[2]расчет по направ'!$AN89</f>
        <v>6.6151566469093986E-6</v>
      </c>
    </row>
    <row r="70" spans="1:8">
      <c r="A70" s="409"/>
      <c r="B70" s="410"/>
      <c r="C70" s="138" t="str">
        <f>'[2]расчет по направ'!$AI90</f>
        <v>Заместитель директора</v>
      </c>
      <c r="D70" s="413" t="s">
        <v>83</v>
      </c>
      <c r="E70" s="414"/>
      <c r="F70" s="139">
        <f>G14</f>
        <v>173538</v>
      </c>
      <c r="G70" s="140">
        <v>1</v>
      </c>
      <c r="H70" s="141">
        <f>'[2]расчет по направ'!$AN90</f>
        <v>1.3230313293818797E-5</v>
      </c>
    </row>
    <row r="71" spans="1:8">
      <c r="A71" s="409"/>
      <c r="B71" s="410"/>
      <c r="C71" s="138" t="str">
        <f>'[2]расчет по направ'!$AI91</f>
        <v>Делопроизводитель</v>
      </c>
      <c r="D71" s="413" t="s">
        <v>83</v>
      </c>
      <c r="E71" s="414"/>
      <c r="F71" s="139">
        <f>G14</f>
        <v>173538</v>
      </c>
      <c r="G71" s="140">
        <v>1</v>
      </c>
      <c r="H71" s="141">
        <f>'[2]расчет по направ'!$AN91</f>
        <v>6.6151566469093986E-6</v>
      </c>
    </row>
    <row r="72" spans="1:8" ht="13.5" customHeight="1">
      <c r="A72" s="409"/>
      <c r="B72" s="410"/>
      <c r="C72" s="138" t="str">
        <f>'[2]расчет по направ'!$AI92</f>
        <v>Старший методист МОЦ</v>
      </c>
      <c r="D72" s="413" t="s">
        <v>83</v>
      </c>
      <c r="E72" s="414"/>
      <c r="F72" s="139">
        <f>G14</f>
        <v>173538</v>
      </c>
      <c r="G72" s="140">
        <v>1</v>
      </c>
      <c r="H72" s="141">
        <f>'[2]расчет по направ'!$AN92</f>
        <v>6.6151566469093986E-6</v>
      </c>
    </row>
    <row r="73" spans="1:8">
      <c r="A73" s="409"/>
      <c r="B73" s="410"/>
      <c r="C73" s="138" t="str">
        <f>'[2]расчет по направ'!$AI93</f>
        <v>Рабочий по обслуживанию и ремонту зданий</v>
      </c>
      <c r="D73" s="413" t="s">
        <v>83</v>
      </c>
      <c r="E73" s="414"/>
      <c r="F73" s="139">
        <f>G14</f>
        <v>173538</v>
      </c>
      <c r="G73" s="140">
        <v>1</v>
      </c>
      <c r="H73" s="141">
        <f>'[2]расчет по направ'!$AN93</f>
        <v>6.6151566469093986E-6</v>
      </c>
    </row>
    <row r="74" spans="1:8">
      <c r="A74" s="409"/>
      <c r="B74" s="410"/>
      <c r="C74" s="138" t="str">
        <f>'[2]расчет по направ'!$AI94</f>
        <v>Гардеробщик</v>
      </c>
      <c r="D74" s="413" t="s">
        <v>83</v>
      </c>
      <c r="E74" s="414"/>
      <c r="F74" s="139">
        <f>G14</f>
        <v>173538</v>
      </c>
      <c r="G74" s="140">
        <v>1</v>
      </c>
      <c r="H74" s="141">
        <f>'[2]расчет по направ'!$AN94</f>
        <v>9.9227349703640974E-6</v>
      </c>
    </row>
    <row r="75" spans="1:8">
      <c r="A75" s="409"/>
      <c r="B75" s="410"/>
      <c r="C75" s="138" t="str">
        <f>'[2]расчет по направ'!$AI95</f>
        <v>Строж</v>
      </c>
      <c r="D75" s="413" t="s">
        <v>83</v>
      </c>
      <c r="E75" s="414"/>
      <c r="F75" s="139">
        <f>G14</f>
        <v>173538</v>
      </c>
      <c r="G75" s="140">
        <v>1</v>
      </c>
      <c r="H75" s="141">
        <f>'[2]расчет по направ'!$AN95</f>
        <v>1.9845469940728195E-5</v>
      </c>
    </row>
    <row r="76" spans="1:8">
      <c r="A76" s="409"/>
      <c r="B76" s="410"/>
      <c r="C76" s="138" t="str">
        <f>'[2]расчет по направ'!$AI96</f>
        <v>Дворник</v>
      </c>
      <c r="D76" s="413" t="s">
        <v>83</v>
      </c>
      <c r="E76" s="414"/>
      <c r="F76" s="139">
        <f>G14</f>
        <v>173538</v>
      </c>
      <c r="G76" s="140">
        <v>1</v>
      </c>
      <c r="H76" s="141">
        <f>'[2]расчет по направ'!$AN96</f>
        <v>6.6151566469093986E-6</v>
      </c>
    </row>
    <row r="77" spans="1:8" ht="15" customHeight="1">
      <c r="A77" s="409"/>
      <c r="B77" s="410"/>
      <c r="C77" s="138" t="str">
        <f>'[2]расчет по направ'!$AI97</f>
        <v>Уборщик служебных помещений</v>
      </c>
      <c r="D77" s="413" t="s">
        <v>83</v>
      </c>
      <c r="E77" s="414"/>
      <c r="F77" s="301"/>
      <c r="G77" s="301"/>
      <c r="H77" s="141">
        <f>'[2]расчет по направ'!$AN97</f>
        <v>1.3230313293818797E-5</v>
      </c>
    </row>
    <row r="78" spans="1:8" ht="15" customHeight="1">
      <c r="A78" s="409"/>
      <c r="B78" s="410"/>
      <c r="C78" s="395" t="s">
        <v>77</v>
      </c>
      <c r="D78" s="395"/>
      <c r="E78" s="395"/>
      <c r="F78" s="395"/>
      <c r="G78" s="395"/>
      <c r="H78" s="395"/>
    </row>
    <row r="79" spans="1:8" ht="18.75" customHeight="1">
      <c r="A79" s="409"/>
      <c r="B79" s="410"/>
      <c r="C79" s="143" t="str">
        <f>'[2]расчет по направ'!$AI100</f>
        <v>Медикаменты</v>
      </c>
      <c r="D79" s="389" t="s">
        <v>55</v>
      </c>
      <c r="E79" s="390"/>
      <c r="F79" s="139">
        <f>G14</f>
        <v>173538</v>
      </c>
      <c r="G79" s="140">
        <v>1</v>
      </c>
      <c r="H79" s="141">
        <f>'[2]расчет по направ'!AN100</f>
        <v>6.6151566469093986E-6</v>
      </c>
    </row>
    <row r="80" spans="1:8" ht="15" customHeight="1">
      <c r="A80" s="409"/>
      <c r="B80" s="410"/>
      <c r="C80" s="143" t="str">
        <f>'[2]расчет по направ'!$AI101</f>
        <v>Демеркуризация отработанных ламп</v>
      </c>
      <c r="D80" s="389" t="s">
        <v>55</v>
      </c>
      <c r="E80" s="390"/>
      <c r="F80" s="139">
        <f>G14</f>
        <v>173538</v>
      </c>
      <c r="G80" s="140">
        <v>1</v>
      </c>
      <c r="H80" s="141">
        <f>'[2]расчет по направ'!AN101</f>
        <v>6.6151566469093986E-6</v>
      </c>
    </row>
    <row r="81" spans="1:8" ht="15.75" customHeight="1">
      <c r="A81" s="409"/>
      <c r="B81" s="410"/>
      <c r="C81" s="143" t="str">
        <f>'[2]расчет по направ'!$AI102</f>
        <v>Обучение</v>
      </c>
      <c r="D81" s="389" t="s">
        <v>55</v>
      </c>
      <c r="E81" s="390"/>
      <c r="F81" s="139">
        <f>G14</f>
        <v>173538</v>
      </c>
      <c r="G81" s="140">
        <v>1</v>
      </c>
      <c r="H81" s="141">
        <f>'[2]расчет по направ'!AN102</f>
        <v>6.6151566469093986E-6</v>
      </c>
    </row>
    <row r="82" spans="1:8" ht="30">
      <c r="A82" s="409"/>
      <c r="B82" s="410"/>
      <c r="C82" s="143" t="str">
        <f>'[2]расчет по направ'!$AI103</f>
        <v>Продление лицензии программного обеспечения</v>
      </c>
      <c r="D82" s="389" t="s">
        <v>55</v>
      </c>
      <c r="E82" s="390"/>
      <c r="F82" s="139">
        <f>G14</f>
        <v>173538</v>
      </c>
      <c r="G82" s="140">
        <v>1</v>
      </c>
      <c r="H82" s="141">
        <f>'[2]расчет по направ'!AN103</f>
        <v>6.6151566469093986E-6</v>
      </c>
    </row>
    <row r="83" spans="1:8" ht="18.75" customHeight="1">
      <c r="A83" s="409"/>
      <c r="B83" s="410"/>
      <c r="C83" s="143" t="str">
        <f>'[2]расчет по направ'!$AI104</f>
        <v xml:space="preserve">Подписка на периодические  издания  </v>
      </c>
      <c r="D83" s="389" t="s">
        <v>55</v>
      </c>
      <c r="E83" s="390"/>
      <c r="F83" s="139">
        <f>G14</f>
        <v>173538</v>
      </c>
      <c r="G83" s="140">
        <v>1</v>
      </c>
      <c r="H83" s="141">
        <f>'[2]расчет по направ'!AN104</f>
        <v>6.6151566469093986E-6</v>
      </c>
    </row>
    <row r="84" spans="1:8" ht="30">
      <c r="A84" s="409"/>
      <c r="B84" s="410"/>
      <c r="C84" s="143" t="str">
        <f>'[2]расчет по направ'!$AI105</f>
        <v xml:space="preserve">Услуги центра гигиены и эпидемиологии </v>
      </c>
      <c r="D84" s="389" t="s">
        <v>55</v>
      </c>
      <c r="E84" s="390"/>
      <c r="F84" s="139">
        <f>G14</f>
        <v>173538</v>
      </c>
      <c r="G84" s="140">
        <v>1</v>
      </c>
      <c r="H84" s="141">
        <f>'[2]расчет по направ'!AN105</f>
        <v>6.6151566469093986E-6</v>
      </c>
    </row>
    <row r="85" spans="1:8" ht="12.75" customHeight="1">
      <c r="A85" s="409"/>
      <c r="B85" s="410"/>
      <c r="C85" s="143" t="str">
        <f>'[2]расчет по направ'!$AI106</f>
        <v>Налоги, госпошлина</v>
      </c>
      <c r="D85" s="389" t="s">
        <v>55</v>
      </c>
      <c r="E85" s="390"/>
      <c r="F85" s="139">
        <f>G14</f>
        <v>173538</v>
      </c>
      <c r="G85" s="140">
        <v>1</v>
      </c>
      <c r="H85" s="141">
        <f>'[2]расчет по направ'!AN106</f>
        <v>6.6151566469093986E-6</v>
      </c>
    </row>
    <row r="86" spans="1:8" ht="16.5" customHeight="1">
      <c r="A86" s="409"/>
      <c r="B86" s="410"/>
      <c r="C86" s="143" t="str">
        <f>'[2]расчет по направ'!$AI107</f>
        <v>пособие по уходу за ребенком до 3-х лет</v>
      </c>
      <c r="D86" s="389" t="s">
        <v>55</v>
      </c>
      <c r="E86" s="390"/>
      <c r="F86" s="139">
        <f>G14</f>
        <v>173538</v>
      </c>
      <c r="G86" s="140">
        <v>1</v>
      </c>
      <c r="H86" s="141">
        <f>'[2]расчет по направ'!AN107</f>
        <v>6.6151566469093986E-6</v>
      </c>
    </row>
    <row r="87" spans="1:8" ht="30">
      <c r="A87" s="409"/>
      <c r="B87" s="410"/>
      <c r="C87" s="143" t="str">
        <f>'[2]расчет по направ'!$AI108</f>
        <v>Медосмотр административного персонала</v>
      </c>
      <c r="D87" s="389" t="s">
        <v>55</v>
      </c>
      <c r="E87" s="390"/>
      <c r="F87" s="139">
        <f>G14</f>
        <v>173538</v>
      </c>
      <c r="G87" s="140">
        <v>1</v>
      </c>
      <c r="H87" s="141">
        <f>'[2]расчет по направ'!AN108</f>
        <v>6.6151566469093986E-6</v>
      </c>
    </row>
    <row r="88" spans="1:8" ht="30">
      <c r="A88" s="409"/>
      <c r="B88" s="410"/>
      <c r="C88" s="143" t="str">
        <f>'[2]расчет по направ'!$AI109</f>
        <v>Хоз.товары (дезинфицирующие, моющие средства)</v>
      </c>
      <c r="D88" s="389" t="s">
        <v>55</v>
      </c>
      <c r="E88" s="390"/>
      <c r="F88" s="139">
        <f>G14</f>
        <v>173538</v>
      </c>
      <c r="G88" s="140">
        <v>1</v>
      </c>
      <c r="H88" s="141">
        <f>'[2]расчет по направ'!AN109</f>
        <v>6.6151566469093986E-6</v>
      </c>
    </row>
    <row r="89" spans="1:8" ht="15" customHeight="1">
      <c r="A89" s="409"/>
      <c r="B89" s="410"/>
      <c r="C89" s="143" t="str">
        <f>'[2]расчет по направ'!$AI110</f>
        <v xml:space="preserve">Услуги семис </v>
      </c>
      <c r="D89" s="389" t="s">
        <v>55</v>
      </c>
      <c r="E89" s="390"/>
      <c r="F89" s="139">
        <f>G14</f>
        <v>173538</v>
      </c>
      <c r="G89" s="140">
        <v>1</v>
      </c>
      <c r="H89" s="141">
        <f>'[2]расчет по направ'!AN110</f>
        <v>6.6151566469093986E-6</v>
      </c>
    </row>
    <row r="90" spans="1:8" ht="15" customHeight="1">
      <c r="A90" s="409"/>
      <c r="B90" s="410"/>
      <c r="C90" s="143" t="str">
        <f>'[2]расчет по направ'!$AI111</f>
        <v>Испытание диэлектрических бот и перчаток</v>
      </c>
      <c r="D90" s="389" t="s">
        <v>55</v>
      </c>
      <c r="E90" s="390"/>
      <c r="F90" s="145"/>
      <c r="G90" s="145"/>
      <c r="H90" s="141">
        <f>'[2]расчет по направ'!AN111</f>
        <v>6.6151566469093986E-6</v>
      </c>
    </row>
    <row r="91" spans="1:8" ht="15" customHeight="1">
      <c r="A91" s="409"/>
      <c r="B91" s="410"/>
      <c r="C91" s="143" t="str">
        <f>'[2]расчет по направ'!$AI112</f>
        <v>Проведение испытаний устройств заземления и изоляции электросетей</v>
      </c>
      <c r="D91" s="389" t="s">
        <v>55</v>
      </c>
      <c r="E91" s="390"/>
      <c r="F91" s="146"/>
      <c r="G91" s="146"/>
      <c r="H91" s="141">
        <f>'[2]расчет по направ'!AN112</f>
        <v>6.6151566469093986E-6</v>
      </c>
    </row>
    <row r="92" spans="1:8" ht="15" customHeight="1">
      <c r="A92" s="409"/>
      <c r="B92" s="410"/>
      <c r="C92" s="143" t="str">
        <f>'[2]расчет по направ'!$AI113</f>
        <v xml:space="preserve">Обслуживание системы наружного видеонаблюдения </v>
      </c>
      <c r="D92" s="389" t="s">
        <v>55</v>
      </c>
      <c r="E92" s="390"/>
      <c r="F92" s="146"/>
      <c r="G92" s="146"/>
      <c r="H92" s="141">
        <f>'[2]расчет по направ'!AN113</f>
        <v>6.6151566469093986E-6</v>
      </c>
    </row>
    <row r="93" spans="1:8">
      <c r="A93" s="409"/>
      <c r="B93" s="410"/>
      <c r="C93" s="143" t="str">
        <f>'[2]расчет по направ'!$AI114</f>
        <v>Инструментальный контроль качества</v>
      </c>
      <c r="D93" s="389" t="s">
        <v>55</v>
      </c>
      <c r="E93" s="390"/>
      <c r="H93" s="141">
        <f>'[2]расчет по направ'!AN114</f>
        <v>6.6151566469093986E-6</v>
      </c>
    </row>
    <row r="94" spans="1:8">
      <c r="A94" s="409"/>
      <c r="B94" s="410"/>
      <c r="C94" s="143" t="str">
        <f>'[2]расчет по направ'!$AI115</f>
        <v xml:space="preserve">Канцелярские товары </v>
      </c>
      <c r="D94" s="389" t="s">
        <v>55</v>
      </c>
      <c r="E94" s="390"/>
      <c r="H94" s="141">
        <f>'[2]расчет по направ'!AN115</f>
        <v>6.6151566469093986E-6</v>
      </c>
    </row>
    <row r="95" spans="1:8" ht="30" customHeight="1">
      <c r="A95" s="409"/>
      <c r="B95" s="410"/>
      <c r="C95" s="143" t="str">
        <f>'[2]расчет по направ'!$AI116</f>
        <v>Расходные материалы к орг.технике, автотранспорту</v>
      </c>
      <c r="D95" s="389" t="s">
        <v>55</v>
      </c>
      <c r="E95" s="390"/>
      <c r="H95" s="141">
        <f>'[2]расчет по направ'!AN116</f>
        <v>6.6151566469093986E-6</v>
      </c>
    </row>
    <row r="96" spans="1:8">
      <c r="A96" s="409"/>
      <c r="B96" s="410"/>
      <c r="C96" s="143" t="str">
        <f>'[2]расчет по направ'!$AI117</f>
        <v>Прочие материальные запасы</v>
      </c>
      <c r="D96" s="389" t="s">
        <v>55</v>
      </c>
      <c r="E96" s="390"/>
      <c r="H96" s="141">
        <f>'[2]расчет по направ'!AN117</f>
        <v>6.6151566469093986E-6</v>
      </c>
    </row>
    <row r="97" spans="1:8">
      <c r="A97" s="409"/>
      <c r="B97" s="410"/>
      <c r="C97" s="143" t="str">
        <f>'[2]расчет по направ'!$AI118</f>
        <v>Прочие услуги</v>
      </c>
      <c r="D97" s="389" t="s">
        <v>55</v>
      </c>
      <c r="E97" s="390"/>
      <c r="H97" s="141">
        <f>'[2]расчет по направ'!AN118</f>
        <v>6.6151566469093986E-6</v>
      </c>
    </row>
    <row r="98" spans="1:8">
      <c r="A98" s="409"/>
      <c r="B98" s="410"/>
      <c r="C98" s="143" t="str">
        <f>'[2]расчет по направ'!$AI119</f>
        <v>Мягкий инвентарь</v>
      </c>
      <c r="D98" s="389" t="s">
        <v>55</v>
      </c>
      <c r="E98" s="390"/>
      <c r="H98" s="141">
        <f>'[2]расчет по направ'!AN119</f>
        <v>6.6151566469093986E-6</v>
      </c>
    </row>
  </sheetData>
  <mergeCells count="92">
    <mergeCell ref="B5:H5"/>
    <mergeCell ref="D10:E10"/>
    <mergeCell ref="D11:E11"/>
    <mergeCell ref="A12:A98"/>
    <mergeCell ref="B12:B98"/>
    <mergeCell ref="C12:H12"/>
    <mergeCell ref="C13:H13"/>
    <mergeCell ref="D14:E14"/>
    <mergeCell ref="D15:E15"/>
    <mergeCell ref="D17:E17"/>
    <mergeCell ref="D18:E18"/>
    <mergeCell ref="D16:E16"/>
    <mergeCell ref="C19:H19"/>
    <mergeCell ref="D21:E21"/>
    <mergeCell ref="D22:E22"/>
    <mergeCell ref="D23:E23"/>
    <mergeCell ref="D20:E20"/>
    <mergeCell ref="D24:E24"/>
    <mergeCell ref="D26:E26"/>
    <mergeCell ref="D27:E27"/>
    <mergeCell ref="D25:E25"/>
    <mergeCell ref="D30:E30"/>
    <mergeCell ref="D31:E31"/>
    <mergeCell ref="D28:E28"/>
    <mergeCell ref="D29:E29"/>
    <mergeCell ref="D34:E34"/>
    <mergeCell ref="D35:E35"/>
    <mergeCell ref="D32:E32"/>
    <mergeCell ref="D33:E33"/>
    <mergeCell ref="D38:E38"/>
    <mergeCell ref="D36:E36"/>
    <mergeCell ref="D42:E42"/>
    <mergeCell ref="D43:E43"/>
    <mergeCell ref="D40:E40"/>
    <mergeCell ref="D41:E41"/>
    <mergeCell ref="D44:E44"/>
    <mergeCell ref="C37:H37"/>
    <mergeCell ref="D52:E52"/>
    <mergeCell ref="D39:E39"/>
    <mergeCell ref="C45:H45"/>
    <mergeCell ref="D46:E46"/>
    <mergeCell ref="D47:E47"/>
    <mergeCell ref="D48:E48"/>
    <mergeCell ref="D49:E49"/>
    <mergeCell ref="C51:H51"/>
    <mergeCell ref="D50:E50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4:E64"/>
    <mergeCell ref="D63:E63"/>
    <mergeCell ref="C62:H62"/>
    <mergeCell ref="C68:H68"/>
    <mergeCell ref="C65:H65"/>
    <mergeCell ref="D66:E66"/>
    <mergeCell ref="D67:E67"/>
    <mergeCell ref="D69:E69"/>
    <mergeCell ref="D70:E70"/>
    <mergeCell ref="D71:E71"/>
    <mergeCell ref="D72:E72"/>
    <mergeCell ref="D73:E73"/>
    <mergeCell ref="D74:E74"/>
    <mergeCell ref="C78:H78"/>
    <mergeCell ref="D79:E79"/>
    <mergeCell ref="D80:E80"/>
    <mergeCell ref="D75:E75"/>
    <mergeCell ref="D76:E76"/>
    <mergeCell ref="D77:E77"/>
    <mergeCell ref="D87:E87"/>
    <mergeCell ref="D88:E88"/>
    <mergeCell ref="D89:E89"/>
    <mergeCell ref="D90:E90"/>
    <mergeCell ref="D81:E81"/>
    <mergeCell ref="D82:E82"/>
    <mergeCell ref="D83:E83"/>
    <mergeCell ref="D84:E84"/>
    <mergeCell ref="D85:E85"/>
    <mergeCell ref="D86:E86"/>
    <mergeCell ref="D93:E93"/>
    <mergeCell ref="D94:E94"/>
    <mergeCell ref="D95:E95"/>
    <mergeCell ref="D96:E96"/>
    <mergeCell ref="D97:E97"/>
    <mergeCell ref="D98:E98"/>
    <mergeCell ref="D91:E91"/>
    <mergeCell ref="D92:E92"/>
  </mergeCells>
  <pageMargins left="0.70866141732283472" right="0.70866141732283472" top="0.74803149606299213" bottom="0.74803149606299213" header="0.31496062992125984" footer="0.31496062992125984"/>
  <pageSetup paperSize="9" scale="76" fitToHeight="2" orientation="portrait" blackAndWhite="1" r:id="rId1"/>
  <ignoredErrors>
    <ignoredError sqref="C69:C77" unlocked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AI99"/>
  <sheetViews>
    <sheetView view="pageBreakPreview" zoomScale="80" zoomScaleNormal="80" zoomScaleSheetLayoutView="80" zoomScalePageLayoutView="85" workbookViewId="0">
      <pane ySplit="9" topLeftCell="A10" activePane="bottomLeft" state="frozen"/>
      <selection activeCell="A12" sqref="A12:A143"/>
      <selection pane="bottomLeft" activeCell="P31" sqref="P31"/>
    </sheetView>
  </sheetViews>
  <sheetFormatPr defaultColWidth="8.85546875" defaultRowHeight="15" outlineLevelRow="2"/>
  <cols>
    <col min="1" max="1" width="17.85546875" style="7" customWidth="1"/>
    <col min="2" max="2" width="18.85546875" style="7" customWidth="1"/>
    <col min="3" max="3" width="36.7109375" style="7" customWidth="1"/>
    <col min="4" max="4" width="9.42578125" style="7" customWidth="1"/>
    <col min="5" max="5" width="10.85546875" style="7" customWidth="1"/>
    <col min="6" max="6" width="14" style="7" hidden="1" customWidth="1"/>
    <col min="7" max="7" width="14.85546875" style="8" hidden="1" customWidth="1"/>
    <col min="8" max="8" width="16.140625" style="7" customWidth="1"/>
    <col min="9" max="16384" width="8.85546875" style="7"/>
  </cols>
  <sheetData>
    <row r="1" spans="1:35" hidden="1"/>
    <row r="2" spans="1:35" s="6" customFormat="1" ht="58.5" hidden="1" customHeight="1">
      <c r="F2" s="89"/>
      <c r="G2" s="89"/>
      <c r="H2" s="342" t="s">
        <v>36</v>
      </c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  <c r="AG2" s="89"/>
      <c r="AH2" s="89"/>
      <c r="AI2" s="89"/>
    </row>
    <row r="3" spans="1:35" s="6" customFormat="1" ht="19.5" hidden="1" customHeight="1">
      <c r="AB3" s="13"/>
    </row>
    <row r="4" spans="1:35" s="6" customFormat="1" ht="19.5" hidden="1" customHeight="1">
      <c r="AB4" s="13"/>
    </row>
    <row r="5" spans="1:35" s="6" customFormat="1" ht="42.75" hidden="1" customHeight="1">
      <c r="B5" s="359" t="s">
        <v>37</v>
      </c>
      <c r="C5" s="359"/>
      <c r="D5" s="359"/>
      <c r="E5" s="359"/>
      <c r="F5" s="359"/>
      <c r="G5" s="359"/>
      <c r="H5" s="359"/>
      <c r="AB5" s="13"/>
    </row>
    <row r="6" spans="1:35" s="6" customFormat="1" ht="19.5" hidden="1" customHeight="1"/>
    <row r="7" spans="1:35" s="6" customFormat="1" ht="19.5" hidden="1" customHeight="1"/>
    <row r="8" spans="1:35" s="6" customFormat="1" ht="21.75" hidden="1" customHeight="1"/>
    <row r="9" spans="1:35" ht="90" customHeight="1">
      <c r="A9" s="147" t="s">
        <v>38</v>
      </c>
      <c r="B9" s="147" t="s">
        <v>39</v>
      </c>
      <c r="C9" s="147" t="s">
        <v>40</v>
      </c>
      <c r="D9" s="422" t="s">
        <v>41</v>
      </c>
      <c r="E9" s="422"/>
      <c r="F9" s="162" t="s">
        <v>42</v>
      </c>
      <c r="G9" s="162" t="s">
        <v>43</v>
      </c>
      <c r="H9" s="147" t="s">
        <v>44</v>
      </c>
    </row>
    <row r="10" spans="1:35" s="16" customFormat="1" ht="14.25">
      <c r="A10" s="14">
        <v>1</v>
      </c>
      <c r="B10" s="15">
        <v>2</v>
      </c>
      <c r="C10" s="163">
        <v>3</v>
      </c>
      <c r="D10" s="423">
        <v>4</v>
      </c>
      <c r="E10" s="423"/>
      <c r="F10" s="163">
        <v>3</v>
      </c>
      <c r="G10" s="163">
        <v>4</v>
      </c>
      <c r="H10" s="163">
        <v>5</v>
      </c>
    </row>
    <row r="11" spans="1:35" s="18" customFormat="1" ht="39.75" customHeight="1">
      <c r="A11" s="409" t="s">
        <v>84</v>
      </c>
      <c r="B11" s="410" t="s">
        <v>171</v>
      </c>
      <c r="C11" s="412" t="s">
        <v>46</v>
      </c>
      <c r="D11" s="412"/>
      <c r="E11" s="412"/>
      <c r="F11" s="412"/>
      <c r="G11" s="412"/>
      <c r="H11" s="412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</row>
    <row r="12" spans="1:35" ht="28.5" customHeight="1">
      <c r="A12" s="409"/>
      <c r="B12" s="410"/>
      <c r="C12" s="402" t="s">
        <v>47</v>
      </c>
      <c r="D12" s="402"/>
      <c r="E12" s="402"/>
      <c r="F12" s="402"/>
      <c r="G12" s="402"/>
      <c r="H12" s="402"/>
    </row>
    <row r="13" spans="1:35" ht="15" customHeight="1" outlineLevel="1">
      <c r="A13" s="409"/>
      <c r="B13" s="410"/>
      <c r="C13" s="153" t="str">
        <f>'[2]расчет по направ'!$X11</f>
        <v>Педагог дополнительного образования</v>
      </c>
      <c r="D13" s="401" t="s">
        <v>83</v>
      </c>
      <c r="E13" s="401"/>
      <c r="F13" s="142" t="e">
        <f>D13*1776.4</f>
        <v>#VALUE!</v>
      </c>
      <c r="G13" s="142">
        <v>24738</v>
      </c>
      <c r="H13" s="152">
        <f>'[2]расчет по направ'!AC11</f>
        <v>0.33453111769686705</v>
      </c>
    </row>
    <row r="14" spans="1:35" ht="18" customHeight="1" outlineLevel="1">
      <c r="A14" s="409"/>
      <c r="B14" s="410"/>
      <c r="C14" s="153" t="str">
        <f>'[2]расчет по направ'!$X12</f>
        <v>Методист</v>
      </c>
      <c r="D14" s="401" t="s">
        <v>83</v>
      </c>
      <c r="E14" s="401"/>
      <c r="F14" s="142" t="e">
        <f>D14*1776.4</f>
        <v>#VALUE!</v>
      </c>
      <c r="G14" s="142">
        <f>G13</f>
        <v>24738</v>
      </c>
      <c r="H14" s="152">
        <f>'[2]расчет по направ'!AC12</f>
        <v>3.521380186282811E-2</v>
      </c>
    </row>
    <row r="15" spans="1:35" ht="15" customHeight="1" outlineLevel="1">
      <c r="A15" s="409"/>
      <c r="B15" s="410"/>
      <c r="C15" s="153" t="str">
        <f>'[2]расчет по направ'!$X13</f>
        <v>Педагог-психолог</v>
      </c>
      <c r="D15" s="401" t="s">
        <v>83</v>
      </c>
      <c r="E15" s="401"/>
      <c r="F15" s="142" t="e">
        <f>D15*1776.4</f>
        <v>#VALUE!</v>
      </c>
      <c r="G15" s="142">
        <f>G13</f>
        <v>24738</v>
      </c>
      <c r="H15" s="152">
        <f>'[2]расчет по направ'!AC13</f>
        <v>1.1737933954276036E-2</v>
      </c>
    </row>
    <row r="16" spans="1:35" ht="15" customHeight="1" outlineLevel="1">
      <c r="A16" s="409"/>
      <c r="B16" s="410"/>
      <c r="C16" s="153" t="str">
        <f>'[2]расчет по направ'!$X14</f>
        <v>Педагог-организатор</v>
      </c>
      <c r="D16" s="401" t="s">
        <v>83</v>
      </c>
      <c r="E16" s="401"/>
      <c r="F16" s="142" t="e">
        <f>D16*1776.4</f>
        <v>#VALUE!</v>
      </c>
      <c r="G16" s="142">
        <f>G13</f>
        <v>24738</v>
      </c>
      <c r="H16" s="152">
        <f>'[2]расчет по направ'!AC14</f>
        <v>1.1737933954276036E-2</v>
      </c>
    </row>
    <row r="17" spans="1:8" ht="14.25" customHeight="1" outlineLevel="1">
      <c r="A17" s="409"/>
      <c r="B17" s="410"/>
      <c r="C17" s="153" t="str">
        <f>'[2]расчет по направ'!$X15</f>
        <v>Тьютор</v>
      </c>
      <c r="D17" s="401" t="s">
        <v>83</v>
      </c>
      <c r="E17" s="401"/>
      <c r="F17" s="142" t="e">
        <f>D17*1776.4</f>
        <v>#VALUE!</v>
      </c>
      <c r="G17" s="142">
        <f>G13</f>
        <v>24738</v>
      </c>
      <c r="H17" s="152">
        <f>'[2]расчет по направ'!AC15</f>
        <v>0</v>
      </c>
    </row>
    <row r="18" spans="1:8" ht="30" customHeight="1">
      <c r="A18" s="409"/>
      <c r="B18" s="410"/>
      <c r="C18" s="402" t="s">
        <v>51</v>
      </c>
      <c r="D18" s="402"/>
      <c r="E18" s="402"/>
      <c r="F18" s="402"/>
      <c r="G18" s="402"/>
      <c r="H18" s="402"/>
    </row>
    <row r="19" spans="1:8" ht="15" customHeight="1" outlineLevel="2">
      <c r="A19" s="409"/>
      <c r="B19" s="410"/>
      <c r="C19" s="153" t="str">
        <f>'[2]расчет по направ'!X21</f>
        <v>Классные журналы</v>
      </c>
      <c r="D19" s="401" t="s">
        <v>52</v>
      </c>
      <c r="E19" s="401"/>
      <c r="F19" s="154">
        <v>8</v>
      </c>
      <c r="G19" s="142">
        <f>G13</f>
        <v>24738</v>
      </c>
      <c r="H19" s="152">
        <f>'[2]расчет по направ'!AC21</f>
        <v>6.0955786736020812E-4</v>
      </c>
    </row>
    <row r="20" spans="1:8" ht="15" customHeight="1" outlineLevel="2">
      <c r="A20" s="409"/>
      <c r="B20" s="410"/>
      <c r="C20" s="153" t="str">
        <f>'[2]расчет по направ'!X22</f>
        <v>Бумага для офисной техники</v>
      </c>
      <c r="D20" s="401" t="s">
        <v>52</v>
      </c>
      <c r="E20" s="401"/>
      <c r="F20" s="154">
        <f>ROUND(100/443052*G20,1)</f>
        <v>5.6</v>
      </c>
      <c r="G20" s="142">
        <f>G13</f>
        <v>24738</v>
      </c>
      <c r="H20" s="152">
        <f>'[2]расчет по направ'!AC22</f>
        <v>2.0318595578673601E-4</v>
      </c>
    </row>
    <row r="21" spans="1:8" ht="17.25" customHeight="1" outlineLevel="2">
      <c r="A21" s="409"/>
      <c r="B21" s="410"/>
      <c r="C21" s="153" t="str">
        <f>'[2]расчет по направ'!X23</f>
        <v>Набор шариковых ручек</v>
      </c>
      <c r="D21" s="401" t="s">
        <v>52</v>
      </c>
      <c r="E21" s="401"/>
      <c r="F21" s="154">
        <v>1</v>
      </c>
      <c r="G21" s="142">
        <f>G13</f>
        <v>24738</v>
      </c>
      <c r="H21" s="152">
        <f>'[2]расчет по направ'!AC23</f>
        <v>4.0637191157347205E-5</v>
      </c>
    </row>
    <row r="22" spans="1:8" ht="15" customHeight="1" outlineLevel="2">
      <c r="A22" s="409"/>
      <c r="B22" s="410"/>
      <c r="C22" s="153" t="str">
        <f>'[2]расчет по направ'!X24</f>
        <v>Стержень для ручек</v>
      </c>
      <c r="D22" s="401" t="s">
        <v>52</v>
      </c>
      <c r="E22" s="401"/>
      <c r="F22" s="154">
        <f>ROUND((39*3)/443052*G22,1)</f>
        <v>6.5</v>
      </c>
      <c r="G22" s="142">
        <f>G13</f>
        <v>24738</v>
      </c>
      <c r="H22" s="152">
        <f>'[2]расчет по направ'!AC24</f>
        <v>5.6892067620286084E-4</v>
      </c>
    </row>
    <row r="23" spans="1:8" ht="33.75" customHeight="1" outlineLevel="2">
      <c r="A23" s="409"/>
      <c r="B23" s="410"/>
      <c r="C23" s="153" t="str">
        <f>'[2]расчет по направ'!X25</f>
        <v>Набор  для творчества (цветная бумага, цветной картон, клей)</v>
      </c>
      <c r="D23" s="401" t="s">
        <v>52</v>
      </c>
      <c r="E23" s="401"/>
      <c r="F23" s="154">
        <f>ROUND((39*3)/443052*G23,1)</f>
        <v>6.5</v>
      </c>
      <c r="G23" s="142">
        <f>G13</f>
        <v>24738</v>
      </c>
      <c r="H23" s="152">
        <f>'[2]расчет по направ'!AC25</f>
        <v>6.0955786736020812E-4</v>
      </c>
    </row>
    <row r="24" spans="1:8" ht="15" customHeight="1" outlineLevel="2">
      <c r="A24" s="409"/>
      <c r="B24" s="410"/>
      <c r="C24" s="153" t="str">
        <f>'[2]расчет по направ'!X26</f>
        <v>Архивная папка</v>
      </c>
      <c r="D24" s="401" t="s">
        <v>52</v>
      </c>
      <c r="E24" s="401"/>
      <c r="F24" s="154">
        <f>ROUND((312)/443052*G24,1)</f>
        <v>17.399999999999999</v>
      </c>
      <c r="G24" s="142">
        <f>G13</f>
        <v>24738</v>
      </c>
      <c r="H24" s="152">
        <f>'[2]расчет по направ'!AC26</f>
        <v>6.0955786736020812E-4</v>
      </c>
    </row>
    <row r="25" spans="1:8" ht="15.75" customHeight="1" outlineLevel="2">
      <c r="A25" s="409"/>
      <c r="B25" s="410"/>
      <c r="C25" s="153" t="str">
        <f>'[2]расчет по направ'!X27</f>
        <v>Скотч</v>
      </c>
      <c r="D25" s="401" t="s">
        <v>52</v>
      </c>
      <c r="E25" s="401"/>
      <c r="F25" s="154"/>
      <c r="G25" s="142">
        <f>G13</f>
        <v>24738</v>
      </c>
      <c r="H25" s="152">
        <f>'[2]расчет по направ'!AC27</f>
        <v>0</v>
      </c>
    </row>
    <row r="26" spans="1:8" outlineLevel="2">
      <c r="A26" s="409"/>
      <c r="B26" s="410"/>
      <c r="C26" s="153" t="str">
        <f>'[2]расчет по направ'!X28</f>
        <v>Ножницы</v>
      </c>
      <c r="D26" s="401" t="s">
        <v>52</v>
      </c>
      <c r="E26" s="401"/>
      <c r="F26" s="154">
        <v>1</v>
      </c>
      <c r="G26" s="142">
        <f>G13</f>
        <v>24738</v>
      </c>
      <c r="H26" s="152">
        <f>'[2]расчет по направ'!AC28</f>
        <v>4.0637191157347205E-5</v>
      </c>
    </row>
    <row r="27" spans="1:8" ht="15" customHeight="1" outlineLevel="2">
      <c r="A27" s="409"/>
      <c r="B27" s="410"/>
      <c r="C27" s="153" t="str">
        <f>'[2]расчет по направ'!X29</f>
        <v>Набор фломастеров</v>
      </c>
      <c r="D27" s="401" t="s">
        <v>52</v>
      </c>
      <c r="E27" s="401"/>
      <c r="F27" s="154">
        <v>2</v>
      </c>
      <c r="G27" s="142">
        <f>G13</f>
        <v>24738</v>
      </c>
      <c r="H27" s="152">
        <f>'[2]расчет по направ'!AC29</f>
        <v>8.127438231469441E-5</v>
      </c>
    </row>
    <row r="28" spans="1:8" outlineLevel="2">
      <c r="A28" s="409"/>
      <c r="B28" s="410"/>
      <c r="C28" s="153" t="str">
        <f>'[2]расчет по направ'!X30</f>
        <v>Клей канцелярский</v>
      </c>
      <c r="D28" s="401" t="s">
        <v>52</v>
      </c>
      <c r="E28" s="401"/>
      <c r="F28" s="154">
        <v>11</v>
      </c>
      <c r="G28" s="142">
        <f>G13</f>
        <v>24738</v>
      </c>
      <c r="H28" s="152">
        <f>'[2]расчет по направ'!AC30</f>
        <v>2.0318595578673601E-4</v>
      </c>
    </row>
    <row r="29" spans="1:8" outlineLevel="2">
      <c r="A29" s="409"/>
      <c r="B29" s="410"/>
      <c r="C29" s="153" t="str">
        <f>'[2]расчет по направ'!X31</f>
        <v>картридж</v>
      </c>
      <c r="D29" s="401" t="s">
        <v>52</v>
      </c>
      <c r="E29" s="401"/>
      <c r="F29" s="154">
        <v>1</v>
      </c>
      <c r="G29" s="142">
        <f>G13</f>
        <v>24738</v>
      </c>
      <c r="H29" s="152">
        <f>'[2]расчет по направ'!AC31</f>
        <v>4.0637191157347205E-5</v>
      </c>
    </row>
    <row r="30" spans="1:8" ht="15" customHeight="1" outlineLevel="2">
      <c r="A30" s="409"/>
      <c r="B30" s="410"/>
      <c r="C30" s="153" t="str">
        <f>'[2]расчет по направ'!X32</f>
        <v>тонер</v>
      </c>
      <c r="D30" s="401" t="s">
        <v>52</v>
      </c>
      <c r="E30" s="401"/>
      <c r="F30" s="154">
        <v>1</v>
      </c>
      <c r="G30" s="142">
        <f>G13</f>
        <v>24738</v>
      </c>
      <c r="H30" s="152">
        <f>'[2]расчет по направ'!AC32</f>
        <v>4.0637191157347205E-5</v>
      </c>
    </row>
    <row r="31" spans="1:8" ht="15" customHeight="1" outlineLevel="2">
      <c r="A31" s="409"/>
      <c r="B31" s="410"/>
      <c r="C31" s="153" t="str">
        <f>'[2]расчет по направ'!X33</f>
        <v>Клей для горячего пистолета</v>
      </c>
      <c r="D31" s="401" t="s">
        <v>52</v>
      </c>
      <c r="E31" s="401"/>
      <c r="F31" s="154">
        <v>1</v>
      </c>
      <c r="G31" s="142">
        <f>G13</f>
        <v>24738</v>
      </c>
      <c r="H31" s="152">
        <f>'[2]расчет по направ'!AC33</f>
        <v>4.0637191157347205E-5</v>
      </c>
    </row>
    <row r="32" spans="1:8" ht="15" customHeight="1" outlineLevel="2">
      <c r="A32" s="409"/>
      <c r="B32" s="410"/>
      <c r="C32" s="153" t="str">
        <f>'[2]расчет по направ'!X34</f>
        <v>Пленка для ламинирования</v>
      </c>
      <c r="D32" s="401" t="s">
        <v>52</v>
      </c>
      <c r="E32" s="401"/>
      <c r="F32" s="154"/>
      <c r="G32" s="142">
        <f>G13</f>
        <v>24738</v>
      </c>
      <c r="H32" s="152">
        <f>'[2]расчет по направ'!AC34</f>
        <v>0</v>
      </c>
    </row>
    <row r="33" spans="1:35" ht="12.75" customHeight="1" outlineLevel="2">
      <c r="A33" s="409"/>
      <c r="B33" s="410"/>
      <c r="C33" s="153" t="str">
        <f>'[2]расчет по направ'!X35</f>
        <v>Костюмная ткань</v>
      </c>
      <c r="D33" s="401" t="s">
        <v>52</v>
      </c>
      <c r="E33" s="401"/>
      <c r="F33" s="154"/>
      <c r="G33" s="142">
        <f>G13</f>
        <v>24738</v>
      </c>
      <c r="H33" s="152">
        <f>'[2]расчет по направ'!AC35</f>
        <v>0</v>
      </c>
    </row>
    <row r="34" spans="1:35" outlineLevel="2">
      <c r="A34" s="409"/>
      <c r="B34" s="410"/>
      <c r="C34" s="153" t="str">
        <f>'[2]расчет по направ'!X36</f>
        <v>Гуашь</v>
      </c>
      <c r="D34" s="401" t="s">
        <v>52</v>
      </c>
      <c r="E34" s="401"/>
      <c r="F34" s="154">
        <v>1</v>
      </c>
      <c r="G34" s="142">
        <f>G13</f>
        <v>24738</v>
      </c>
      <c r="H34" s="152">
        <f>'[2]расчет по направ'!AC36</f>
        <v>4.0637191157347205E-5</v>
      </c>
    </row>
    <row r="35" spans="1:35" outlineLevel="2">
      <c r="A35" s="409"/>
      <c r="B35" s="410"/>
      <c r="C35" s="153" t="str">
        <f>'[2]расчет по направ'!X37</f>
        <v>Маркер для доски</v>
      </c>
      <c r="D35" s="401" t="s">
        <v>52</v>
      </c>
      <c r="E35" s="401"/>
      <c r="F35" s="154">
        <v>1</v>
      </c>
      <c r="G35" s="142">
        <f>G13</f>
        <v>24738</v>
      </c>
      <c r="H35" s="152">
        <f>'[2]расчет по направ'!AC37</f>
        <v>4.0637191157347205E-5</v>
      </c>
    </row>
    <row r="36" spans="1:35" ht="33" customHeight="1">
      <c r="A36" s="409"/>
      <c r="B36" s="410"/>
      <c r="C36" s="402" t="s">
        <v>53</v>
      </c>
      <c r="D36" s="402"/>
      <c r="E36" s="402"/>
      <c r="F36" s="402"/>
      <c r="G36" s="402"/>
      <c r="H36" s="402"/>
    </row>
    <row r="37" spans="1:35" ht="15" customHeight="1" outlineLevel="2">
      <c r="A37" s="409"/>
      <c r="B37" s="410"/>
      <c r="C37" s="164" t="str">
        <f>'[2]расчет по направ'!$X45</f>
        <v>медосмотр (пед работники)</v>
      </c>
      <c r="D37" s="419" t="s">
        <v>55</v>
      </c>
      <c r="E37" s="419"/>
      <c r="F37" s="139">
        <f>ROUND(36/443052*G37,1)</f>
        <v>2</v>
      </c>
      <c r="G37" s="142">
        <f>G13</f>
        <v>24738</v>
      </c>
      <c r="H37" s="152">
        <f>'[2]расчет по направ'!$AC45</f>
        <v>6.6151566469093986E-6</v>
      </c>
    </row>
    <row r="38" spans="1:35" ht="16.5" customHeight="1" outlineLevel="2">
      <c r="A38" s="409"/>
      <c r="B38" s="410"/>
      <c r="C38" s="164" t="str">
        <f>'[2]расчет по направ'!$X46</f>
        <v>Интернет</v>
      </c>
      <c r="D38" s="419" t="s">
        <v>55</v>
      </c>
      <c r="E38" s="419"/>
      <c r="F38" s="139">
        <f>ROUND(20/443052*G38,1)</f>
        <v>1.1000000000000001</v>
      </c>
      <c r="G38" s="142">
        <f t="shared" ref="G38:G39" si="0">G14</f>
        <v>24738</v>
      </c>
      <c r="H38" s="152">
        <f>'[2]расчет по направ'!$AC46</f>
        <v>6.6151566469093986E-6</v>
      </c>
    </row>
    <row r="39" spans="1:35" ht="15" customHeight="1" outlineLevel="2">
      <c r="A39" s="409"/>
      <c r="B39" s="410"/>
      <c r="C39" s="164" t="str">
        <f>'[2]расчет по направ'!$X47</f>
        <v>командировочные расходы педработников</v>
      </c>
      <c r="D39" s="419" t="s">
        <v>55</v>
      </c>
      <c r="E39" s="419"/>
      <c r="F39" s="139">
        <f>ROUND(1/443052*G39,1)</f>
        <v>0.1</v>
      </c>
      <c r="G39" s="142">
        <f t="shared" si="0"/>
        <v>24738</v>
      </c>
      <c r="H39" s="152">
        <f>'[2]расчет по направ'!$AC47</f>
        <v>6.6151566469093986E-6</v>
      </c>
    </row>
    <row r="40" spans="1:35" ht="30" customHeight="1" outlineLevel="2">
      <c r="A40" s="409"/>
      <c r="B40" s="410"/>
      <c r="C40" s="164" t="str">
        <f>'[2]расчет по направ'!$X48</f>
        <v>Питание участников мероприятий (олимпиады, конкурсы)</v>
      </c>
      <c r="D40" s="419" t="s">
        <v>55</v>
      </c>
      <c r="E40" s="419"/>
      <c r="F40" s="139">
        <f>ROUND(20/443052*G40,1)</f>
        <v>1.1000000000000001</v>
      </c>
      <c r="G40" s="142">
        <f>G13</f>
        <v>24738</v>
      </c>
      <c r="H40" s="152">
        <f>'[2]расчет по направ'!$AC48</f>
        <v>6.6151566469093986E-6</v>
      </c>
    </row>
    <row r="41" spans="1:35" ht="46.5" customHeight="1" outlineLevel="2">
      <c r="A41" s="409"/>
      <c r="B41" s="410"/>
      <c r="C41" s="164" t="str">
        <f>'[2]расчет по направ'!$X49</f>
        <v>Участие воспитанников в различных мероприятиях за пределами района (проезд, проживание, питание)</v>
      </c>
      <c r="D41" s="419" t="s">
        <v>55</v>
      </c>
      <c r="E41" s="419"/>
      <c r="F41" s="139">
        <f>ROUND(2382/443052*G41,0)</f>
        <v>133</v>
      </c>
      <c r="G41" s="142">
        <f>G16</f>
        <v>24738</v>
      </c>
      <c r="H41" s="152">
        <f>'[2]расчет по направ'!$AC49</f>
        <v>6.6151566469093986E-6</v>
      </c>
    </row>
    <row r="42" spans="1:35" ht="18.75" customHeight="1" outlineLevel="2">
      <c r="A42" s="409"/>
      <c r="B42" s="410"/>
      <c r="C42" s="164" t="str">
        <f>'[2]расчет по направ'!$X50</f>
        <v>Награждение участников мероприятий</v>
      </c>
      <c r="D42" s="419" t="s">
        <v>55</v>
      </c>
      <c r="E42" s="419"/>
      <c r="F42" s="139">
        <f>ROUND(80/443052*G42,0)</f>
        <v>4</v>
      </c>
      <c r="G42" s="142">
        <f>G13</f>
        <v>24738</v>
      </c>
      <c r="H42" s="152">
        <f>'[2]расчет по направ'!$AC50</f>
        <v>6.6151566469093986E-6</v>
      </c>
    </row>
    <row r="43" spans="1:35" ht="30" customHeight="1" outlineLevel="2">
      <c r="A43" s="409"/>
      <c r="B43" s="410"/>
      <c r="C43" s="164" t="str">
        <f>'[2]расчет по направ'!$X51</f>
        <v>Сопровождение участников на мероприятия</v>
      </c>
      <c r="D43" s="419" t="s">
        <v>55</v>
      </c>
      <c r="E43" s="419"/>
      <c r="F43" s="139">
        <f>ROUND(602/443052*G43,0)</f>
        <v>34</v>
      </c>
      <c r="G43" s="142">
        <f>G13</f>
        <v>24738</v>
      </c>
      <c r="H43" s="152">
        <f>'[2]расчет по направ'!$AC51</f>
        <v>6.6151566469093986E-6</v>
      </c>
    </row>
    <row r="44" spans="1:35" s="18" customFormat="1" ht="23.25" customHeight="1">
      <c r="A44" s="409"/>
      <c r="B44" s="410"/>
      <c r="C44" s="421" t="s">
        <v>80</v>
      </c>
      <c r="D44" s="421"/>
      <c r="E44" s="421"/>
      <c r="F44" s="421"/>
      <c r="G44" s="421"/>
      <c r="H44" s="421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</row>
    <row r="45" spans="1:35" ht="21.75" customHeight="1">
      <c r="A45" s="409"/>
      <c r="B45" s="410"/>
      <c r="C45" s="392" t="s">
        <v>60</v>
      </c>
      <c r="D45" s="392"/>
      <c r="E45" s="392"/>
      <c r="F45" s="392"/>
      <c r="G45" s="392"/>
      <c r="H45" s="392"/>
    </row>
    <row r="46" spans="1:35">
      <c r="A46" s="409"/>
      <c r="B46" s="410"/>
      <c r="C46" s="142" t="str">
        <f>'[2]расчет по направ'!$X57</f>
        <v>Электроэнергия</v>
      </c>
      <c r="D46" s="420" t="s">
        <v>61</v>
      </c>
      <c r="E46" s="420"/>
      <c r="F46" s="139">
        <f>G13</f>
        <v>24738</v>
      </c>
      <c r="G46" s="140">
        <v>1</v>
      </c>
      <c r="H46" s="141">
        <f>'[2]расчет по направ'!$AC57</f>
        <v>0.19071496448758996</v>
      </c>
    </row>
    <row r="47" spans="1:35">
      <c r="A47" s="409"/>
      <c r="B47" s="410"/>
      <c r="C47" s="142" t="str">
        <f>'[2]расчет по направ'!$X58</f>
        <v>Теплоэнергия</v>
      </c>
      <c r="D47" s="420" t="s">
        <v>63</v>
      </c>
      <c r="E47" s="420"/>
      <c r="F47" s="139">
        <f>G13</f>
        <v>24738</v>
      </c>
      <c r="G47" s="140">
        <v>1</v>
      </c>
      <c r="H47" s="141">
        <f>'[2]расчет по направ'!$AC58</f>
        <v>2.0443215550685332E-3</v>
      </c>
    </row>
    <row r="48" spans="1:35">
      <c r="A48" s="409"/>
      <c r="B48" s="410"/>
      <c r="C48" s="142" t="str">
        <f>'[2]расчет по направ'!$X59</f>
        <v>Холодное водоснабжение</v>
      </c>
      <c r="D48" s="420" t="s">
        <v>65</v>
      </c>
      <c r="E48" s="420"/>
      <c r="F48" s="139">
        <f>G13</f>
        <v>24738</v>
      </c>
      <c r="G48" s="140">
        <v>1</v>
      </c>
      <c r="H48" s="141">
        <f>'[2]расчет по направ'!$AC59</f>
        <v>3.1378995554614737E-3</v>
      </c>
    </row>
    <row r="49" spans="1:8">
      <c r="A49" s="409"/>
      <c r="B49" s="410"/>
      <c r="C49" s="142" t="str">
        <f>'[2]расчет по направ'!$X60</f>
        <v>Водоотведение</v>
      </c>
      <c r="D49" s="420" t="s">
        <v>65</v>
      </c>
      <c r="E49" s="420"/>
      <c r="F49" s="139">
        <f>G13</f>
        <v>24738</v>
      </c>
      <c r="G49" s="140">
        <v>1</v>
      </c>
      <c r="H49" s="141">
        <f>'[2]расчет по направ'!$AC60</f>
        <v>3.1378995554614737E-3</v>
      </c>
    </row>
    <row r="50" spans="1:8" ht="15" customHeight="1">
      <c r="A50" s="409"/>
      <c r="B50" s="410"/>
      <c r="C50" s="142" t="str">
        <f>'[2]расчет по направ'!$X61</f>
        <v>Вывоз ТКО</v>
      </c>
      <c r="D50" s="420" t="s">
        <v>65</v>
      </c>
      <c r="E50" s="420"/>
      <c r="F50" s="139">
        <f>G14</f>
        <v>24738</v>
      </c>
      <c r="G50" s="140">
        <v>1</v>
      </c>
      <c r="H50" s="141">
        <f>'[2]расчет по направ'!$AC61</f>
        <v>7.7397332768839967E-5</v>
      </c>
    </row>
    <row r="51" spans="1:8" ht="27" customHeight="1">
      <c r="A51" s="409"/>
      <c r="B51" s="410"/>
      <c r="C51" s="392" t="s">
        <v>67</v>
      </c>
      <c r="D51" s="392"/>
      <c r="E51" s="392"/>
      <c r="F51" s="392"/>
      <c r="G51" s="392"/>
      <c r="H51" s="392"/>
    </row>
    <row r="52" spans="1:8" ht="40.5" customHeight="1">
      <c r="A52" s="409"/>
      <c r="B52" s="410"/>
      <c r="C52" s="159" t="str">
        <f>'[2]расчет по направ'!$X64</f>
        <v>Техническое обслуживание и регламентно-профилактический ремонт систем охранно-тревожной сигнализации</v>
      </c>
      <c r="D52" s="419" t="s">
        <v>55</v>
      </c>
      <c r="E52" s="419"/>
      <c r="F52" s="139">
        <f>G13</f>
        <v>24738</v>
      </c>
      <c r="G52" s="140">
        <v>1</v>
      </c>
      <c r="H52" s="141">
        <f>'[2]расчет по направ'!AC64</f>
        <v>6.6151566469093986E-6</v>
      </c>
    </row>
    <row r="53" spans="1:8" ht="15" customHeight="1">
      <c r="A53" s="409"/>
      <c r="B53" s="410"/>
      <c r="C53" s="159" t="str">
        <f>'[2]расчет по направ'!$X65</f>
        <v>Проведение текущего ремонта</v>
      </c>
      <c r="D53" s="419" t="s">
        <v>55</v>
      </c>
      <c r="E53" s="419"/>
      <c r="F53" s="139">
        <f>G13</f>
        <v>24738</v>
      </c>
      <c r="G53" s="140">
        <v>1</v>
      </c>
      <c r="H53" s="141">
        <f>'[2]расчет по направ'!AC65</f>
        <v>6.6151566469093986E-6</v>
      </c>
    </row>
    <row r="54" spans="1:8" ht="16.5" customHeight="1">
      <c r="A54" s="409"/>
      <c r="B54" s="410"/>
      <c r="C54" s="159" t="str">
        <f>'[2]расчет по направ'!$X66</f>
        <v>Обслуживание тревожной кнопки</v>
      </c>
      <c r="D54" s="419" t="s">
        <v>55</v>
      </c>
      <c r="E54" s="419"/>
      <c r="F54" s="139">
        <f>G13</f>
        <v>24738</v>
      </c>
      <c r="G54" s="140">
        <v>1</v>
      </c>
      <c r="H54" s="141">
        <f>'[2]расчет по направ'!AC66</f>
        <v>6.6151566469093986E-6</v>
      </c>
    </row>
    <row r="55" spans="1:8" ht="16.5" customHeight="1">
      <c r="A55" s="409"/>
      <c r="B55" s="410"/>
      <c r="C55" s="159" t="str">
        <f>'[2]расчет по направ'!$X67</f>
        <v>Уборка территории от снега</v>
      </c>
      <c r="D55" s="419" t="s">
        <v>55</v>
      </c>
      <c r="E55" s="419"/>
      <c r="F55" s="139">
        <f>G13</f>
        <v>24738</v>
      </c>
      <c r="G55" s="140">
        <v>1</v>
      </c>
      <c r="H55" s="141">
        <f>'[2]расчет по направ'!AC67</f>
        <v>6.6151566469093986E-6</v>
      </c>
    </row>
    <row r="56" spans="1:8" ht="15.75" customHeight="1">
      <c r="A56" s="409"/>
      <c r="B56" s="410"/>
      <c r="C56" s="159" t="str">
        <f>'[2]расчет по направ'!$X68</f>
        <v>Аварийно-диспетчерское обслуживание</v>
      </c>
      <c r="D56" s="419" t="s">
        <v>55</v>
      </c>
      <c r="E56" s="419"/>
      <c r="F56" s="139"/>
      <c r="G56" s="140"/>
      <c r="H56" s="141">
        <f>'[2]расчет по направ'!AC68</f>
        <v>6.6151566469093986E-6</v>
      </c>
    </row>
    <row r="57" spans="1:8" ht="18" customHeight="1">
      <c r="A57" s="409"/>
      <c r="B57" s="410"/>
      <c r="C57" s="159" t="str">
        <f>'[2]расчет по направ'!$X69</f>
        <v xml:space="preserve">Проверка тепловодосчетчиков </v>
      </c>
      <c r="D57" s="419" t="s">
        <v>55</v>
      </c>
      <c r="E57" s="419"/>
      <c r="F57" s="139"/>
      <c r="G57" s="140"/>
      <c r="H57" s="141">
        <f>'[2]расчет по направ'!AC69</f>
        <v>6.6151566469093986E-6</v>
      </c>
    </row>
    <row r="58" spans="1:8" ht="29.25" customHeight="1">
      <c r="A58" s="409"/>
      <c r="B58" s="410"/>
      <c r="C58" s="159" t="str">
        <f>'[2]расчет по направ'!$X70</f>
        <v>Годовое техобслуживание узлов учета  тепловодоснабжения (ООО Теплоучет)</v>
      </c>
      <c r="D58" s="419" t="s">
        <v>55</v>
      </c>
      <c r="E58" s="419"/>
      <c r="F58" s="139"/>
      <c r="G58" s="140"/>
      <c r="H58" s="141">
        <f>'[2]расчет по направ'!AC70</f>
        <v>6.6151566469093986E-6</v>
      </c>
    </row>
    <row r="59" spans="1:8" ht="17.25" customHeight="1">
      <c r="A59" s="409"/>
      <c r="B59" s="410"/>
      <c r="C59" s="159" t="str">
        <f>'[2]расчет по направ'!$X71</f>
        <v>Вывоз ТБО</v>
      </c>
      <c r="D59" s="419" t="s">
        <v>55</v>
      </c>
      <c r="E59" s="419"/>
      <c r="F59" s="139">
        <f>G13</f>
        <v>24738</v>
      </c>
      <c r="G59" s="140">
        <v>1</v>
      </c>
      <c r="H59" s="141">
        <f>'[2]расчет по направ'!AC71</f>
        <v>6.6151566469093986E-6</v>
      </c>
    </row>
    <row r="60" spans="1:8" ht="13.5" customHeight="1">
      <c r="A60" s="409"/>
      <c r="B60" s="410"/>
      <c r="C60" s="159" t="str">
        <f>'[2]расчет по направ'!$X72</f>
        <v>Дератизация и дезинфекция</v>
      </c>
      <c r="D60" s="419" t="s">
        <v>55</v>
      </c>
      <c r="E60" s="419"/>
      <c r="F60" s="139">
        <f>G13</f>
        <v>24738</v>
      </c>
      <c r="G60" s="140">
        <v>1</v>
      </c>
      <c r="H60" s="141">
        <f>'[2]расчет по направ'!AC72</f>
        <v>6.6151566469093986E-6</v>
      </c>
    </row>
    <row r="61" spans="1:8" ht="27" customHeight="1">
      <c r="A61" s="409"/>
      <c r="B61" s="410"/>
      <c r="C61" s="159" t="str">
        <f>'[2]расчет по направ'!$X73</f>
        <v>Промывка и опрессовка систем отопления</v>
      </c>
      <c r="D61" s="419" t="s">
        <v>55</v>
      </c>
      <c r="E61" s="419"/>
      <c r="F61" s="139">
        <f>G13</f>
        <v>24738</v>
      </c>
      <c r="G61" s="140">
        <v>1</v>
      </c>
      <c r="H61" s="141">
        <f>'[2]расчет по направ'!AC73</f>
        <v>6.6151566469093986E-6</v>
      </c>
    </row>
    <row r="62" spans="1:8" ht="15" customHeight="1">
      <c r="A62" s="409"/>
      <c r="B62" s="410"/>
      <c r="C62" s="392" t="s">
        <v>69</v>
      </c>
      <c r="D62" s="392"/>
      <c r="E62" s="392"/>
      <c r="F62" s="392"/>
      <c r="G62" s="392"/>
      <c r="H62" s="392"/>
    </row>
    <row r="63" spans="1:8" ht="15.75" customHeight="1">
      <c r="A63" s="409"/>
      <c r="B63" s="410"/>
      <c r="C63" s="159" t="str">
        <f>'[2]расчет по направ'!$X81</f>
        <v>Абонентская связь</v>
      </c>
      <c r="D63" s="419" t="s">
        <v>55</v>
      </c>
      <c r="E63" s="419"/>
      <c r="F63" s="139">
        <f>G13</f>
        <v>24738</v>
      </c>
      <c r="G63" s="140">
        <v>1</v>
      </c>
      <c r="H63" s="141">
        <f>'[2]расчет по направ'!$AC81</f>
        <v>6.6151566469093986E-6</v>
      </c>
    </row>
    <row r="64" spans="1:8" ht="15" customHeight="1">
      <c r="A64" s="409"/>
      <c r="B64" s="410"/>
      <c r="C64" s="159" t="str">
        <f>'[2]расчет по направ'!$X82</f>
        <v>Иные услуги связи</v>
      </c>
      <c r="D64" s="419" t="s">
        <v>55</v>
      </c>
      <c r="E64" s="419"/>
      <c r="F64" s="139"/>
      <c r="G64" s="140">
        <v>1</v>
      </c>
      <c r="H64" s="141">
        <f>'[2]расчет по направ'!$AC82</f>
        <v>6.6151566469093986E-6</v>
      </c>
    </row>
    <row r="65" spans="1:8" ht="15" customHeight="1">
      <c r="A65" s="409"/>
      <c r="B65" s="410"/>
      <c r="C65" s="392" t="s">
        <v>72</v>
      </c>
      <c r="D65" s="392"/>
      <c r="E65" s="392"/>
      <c r="F65" s="392"/>
      <c r="G65" s="392"/>
      <c r="H65" s="392"/>
    </row>
    <row r="66" spans="1:8" ht="28.5" customHeight="1">
      <c r="A66" s="409"/>
      <c r="B66" s="410"/>
      <c r="C66" s="159" t="str">
        <f>'[2]расчет по направ'!$X85</f>
        <v>Оплата грузовых перевозок по доставке грузов</v>
      </c>
      <c r="D66" s="419" t="s">
        <v>74</v>
      </c>
      <c r="E66" s="419"/>
      <c r="F66" s="139">
        <f>G13</f>
        <v>24738</v>
      </c>
      <c r="G66" s="140">
        <v>1</v>
      </c>
      <c r="H66" s="141">
        <f>'[2]расчет по направ'!AC85</f>
        <v>2.6460626587637594E-5</v>
      </c>
    </row>
    <row r="67" spans="1:8" ht="32.25" customHeight="1">
      <c r="A67" s="409"/>
      <c r="B67" s="410"/>
      <c r="C67" s="159" t="str">
        <f>'[2]расчет по направ'!$X86</f>
        <v>Спецрейсы (спортивномассовые мероприятия)</v>
      </c>
      <c r="D67" s="419" t="s">
        <v>55</v>
      </c>
      <c r="E67" s="419"/>
      <c r="F67" s="139">
        <f>G14</f>
        <v>24738</v>
      </c>
      <c r="G67" s="140">
        <v>1</v>
      </c>
      <c r="H67" s="141">
        <f>'[2]расчет по направ'!AC86</f>
        <v>6.6151566469093986E-6</v>
      </c>
    </row>
    <row r="68" spans="1:8" ht="15" customHeight="1">
      <c r="A68" s="409"/>
      <c r="B68" s="410"/>
      <c r="C68" s="403"/>
      <c r="D68" s="403"/>
      <c r="E68" s="403"/>
      <c r="F68" s="403"/>
      <c r="G68" s="403"/>
      <c r="H68" s="403"/>
    </row>
    <row r="69" spans="1:8" ht="32.25" customHeight="1">
      <c r="A69" s="409"/>
      <c r="B69" s="410"/>
      <c r="C69" s="392" t="s">
        <v>75</v>
      </c>
      <c r="D69" s="392"/>
      <c r="E69" s="392"/>
      <c r="F69" s="392"/>
      <c r="G69" s="392"/>
      <c r="H69" s="392"/>
    </row>
    <row r="70" spans="1:8">
      <c r="A70" s="409"/>
      <c r="B70" s="410"/>
      <c r="C70" s="165" t="str">
        <f>'[2]расчет по направ'!$X89</f>
        <v>Директор</v>
      </c>
      <c r="D70" s="418" t="s">
        <v>83</v>
      </c>
      <c r="E70" s="418"/>
      <c r="F70" s="139">
        <f>G13</f>
        <v>24738</v>
      </c>
      <c r="G70" s="140">
        <v>1</v>
      </c>
      <c r="H70" s="141">
        <f>'[2]расчет по направ'!AC89</f>
        <v>6.6151566469093986E-6</v>
      </c>
    </row>
    <row r="71" spans="1:8">
      <c r="A71" s="409"/>
      <c r="B71" s="410"/>
      <c r="C71" s="165" t="str">
        <f>'[2]расчет по направ'!$X90</f>
        <v>Заместитель директора</v>
      </c>
      <c r="D71" s="418" t="s">
        <v>83</v>
      </c>
      <c r="E71" s="418"/>
      <c r="F71" s="139">
        <f>G13</f>
        <v>24738</v>
      </c>
      <c r="G71" s="140">
        <v>1</v>
      </c>
      <c r="H71" s="141">
        <f>'[2]расчет по направ'!AC90</f>
        <v>1.3230313293818797E-5</v>
      </c>
    </row>
    <row r="72" spans="1:8">
      <c r="A72" s="409"/>
      <c r="B72" s="410"/>
      <c r="C72" s="165" t="str">
        <f>'[2]расчет по направ'!$X91</f>
        <v>Делопроизводитель</v>
      </c>
      <c r="D72" s="418" t="s">
        <v>83</v>
      </c>
      <c r="E72" s="418"/>
      <c r="F72" s="139">
        <f>G13</f>
        <v>24738</v>
      </c>
      <c r="G72" s="140">
        <v>1</v>
      </c>
      <c r="H72" s="141">
        <f>'[2]расчет по направ'!AC91</f>
        <v>6.6151566469093986E-6</v>
      </c>
    </row>
    <row r="73" spans="1:8" ht="15.75" customHeight="1">
      <c r="A73" s="409"/>
      <c r="B73" s="410"/>
      <c r="C73" s="165" t="str">
        <f>'[2]расчет по направ'!$X92</f>
        <v>Старший методист МОЦ</v>
      </c>
      <c r="D73" s="418" t="s">
        <v>83</v>
      </c>
      <c r="E73" s="418"/>
      <c r="F73" s="139">
        <f>G13</f>
        <v>24738</v>
      </c>
      <c r="G73" s="140">
        <v>1</v>
      </c>
      <c r="H73" s="141">
        <f>'[2]расчет по направ'!AC92</f>
        <v>6.6151566469093986E-6</v>
      </c>
    </row>
    <row r="74" spans="1:8">
      <c r="A74" s="409"/>
      <c r="B74" s="410"/>
      <c r="C74" s="165" t="str">
        <f>'[2]расчет по направ'!$X93</f>
        <v>Рабочий по обслуживанию и ремонту зданий</v>
      </c>
      <c r="D74" s="418" t="s">
        <v>83</v>
      </c>
      <c r="E74" s="418"/>
      <c r="F74" s="139">
        <f>G13</f>
        <v>24738</v>
      </c>
      <c r="G74" s="140">
        <v>1</v>
      </c>
      <c r="H74" s="141">
        <f>'[2]расчет по направ'!AC93</f>
        <v>6.6151566469093986E-6</v>
      </c>
    </row>
    <row r="75" spans="1:8">
      <c r="A75" s="409"/>
      <c r="B75" s="410"/>
      <c r="C75" s="165" t="str">
        <f>'[2]расчет по направ'!$X94</f>
        <v>Гардеробщик</v>
      </c>
      <c r="D75" s="418" t="s">
        <v>83</v>
      </c>
      <c r="E75" s="418"/>
      <c r="F75" s="139">
        <f>G13</f>
        <v>24738</v>
      </c>
      <c r="G75" s="140">
        <v>1</v>
      </c>
      <c r="H75" s="141">
        <f>'[2]расчет по направ'!AC94</f>
        <v>9.9227349703640974E-6</v>
      </c>
    </row>
    <row r="76" spans="1:8">
      <c r="A76" s="409"/>
      <c r="B76" s="410"/>
      <c r="C76" s="165" t="str">
        <f>'[2]расчет по направ'!$X95</f>
        <v>Строж</v>
      </c>
      <c r="D76" s="418" t="s">
        <v>83</v>
      </c>
      <c r="E76" s="418"/>
      <c r="F76" s="139">
        <f>G13</f>
        <v>24738</v>
      </c>
      <c r="G76" s="140">
        <v>1</v>
      </c>
      <c r="H76" s="141">
        <f>'[2]расчет по направ'!AC95</f>
        <v>1.9845469940728195E-5</v>
      </c>
    </row>
    <row r="77" spans="1:8">
      <c r="A77" s="409"/>
      <c r="B77" s="410"/>
      <c r="C77" s="165" t="str">
        <f>'[2]расчет по направ'!$X96</f>
        <v>Дворник</v>
      </c>
      <c r="D77" s="418" t="s">
        <v>83</v>
      </c>
      <c r="E77" s="418"/>
      <c r="F77" s="139">
        <f>G13</f>
        <v>24738</v>
      </c>
      <c r="G77" s="140">
        <v>1</v>
      </c>
      <c r="H77" s="141">
        <f>'[2]расчет по направ'!AC96</f>
        <v>6.6151566469093986E-6</v>
      </c>
    </row>
    <row r="78" spans="1:8">
      <c r="A78" s="352"/>
      <c r="B78" s="377"/>
      <c r="C78" s="165" t="str">
        <f>'[2]расчет по направ'!$X97</f>
        <v>Уборщик служебных помещений</v>
      </c>
      <c r="D78" s="418" t="s">
        <v>83</v>
      </c>
      <c r="E78" s="418"/>
      <c r="F78" s="198"/>
      <c r="G78" s="199"/>
      <c r="H78" s="141">
        <f>'[2]расчет по направ'!AC97</f>
        <v>1.3230313293818797E-5</v>
      </c>
    </row>
    <row r="79" spans="1:8" ht="15" customHeight="1">
      <c r="A79" s="409"/>
      <c r="B79" s="410"/>
      <c r="C79" s="392" t="s">
        <v>77</v>
      </c>
      <c r="D79" s="392"/>
      <c r="E79" s="392"/>
      <c r="F79" s="392"/>
      <c r="G79" s="392"/>
      <c r="H79" s="392"/>
    </row>
    <row r="80" spans="1:8" ht="16.5" customHeight="1">
      <c r="A80" s="409"/>
      <c r="B80" s="410"/>
      <c r="C80" s="144" t="str">
        <f>'[2]расчет по направ'!$X100</f>
        <v>Медикаменты</v>
      </c>
      <c r="D80" s="613" t="s">
        <v>85</v>
      </c>
      <c r="E80" s="613"/>
      <c r="F80" s="139">
        <f>G13</f>
        <v>24738</v>
      </c>
      <c r="G80" s="140">
        <v>1</v>
      </c>
      <c r="H80" s="141">
        <f>'[2]расчет по направ'!AC100</f>
        <v>6.6151566469093986E-6</v>
      </c>
    </row>
    <row r="81" spans="1:8" ht="16.5" customHeight="1">
      <c r="A81" s="409"/>
      <c r="B81" s="410"/>
      <c r="C81" s="144" t="str">
        <f>'[2]расчет по направ'!$X101</f>
        <v>Демеркуризация отработанных ламп</v>
      </c>
      <c r="D81" s="613" t="s">
        <v>85</v>
      </c>
      <c r="E81" s="613"/>
      <c r="F81" s="139">
        <f>G13</f>
        <v>24738</v>
      </c>
      <c r="G81" s="140">
        <v>1</v>
      </c>
      <c r="H81" s="141">
        <f>'[2]расчет по направ'!AC101</f>
        <v>6.6151566469093986E-6</v>
      </c>
    </row>
    <row r="82" spans="1:8" ht="14.25" customHeight="1">
      <c r="A82" s="409"/>
      <c r="B82" s="410"/>
      <c r="C82" s="144" t="str">
        <f>'[2]расчет по направ'!$X102</f>
        <v>Обучение</v>
      </c>
      <c r="D82" s="613" t="s">
        <v>85</v>
      </c>
      <c r="E82" s="613"/>
      <c r="F82" s="139">
        <f>G13</f>
        <v>24738</v>
      </c>
      <c r="G82" s="140">
        <v>1</v>
      </c>
      <c r="H82" s="141">
        <f>'[2]расчет по направ'!AC102</f>
        <v>6.6151566469093986E-6</v>
      </c>
    </row>
    <row r="83" spans="1:8" ht="30">
      <c r="A83" s="409"/>
      <c r="B83" s="410"/>
      <c r="C83" s="144" t="str">
        <f>'[2]расчет по направ'!$X103</f>
        <v>Продление лицензии программного обеспечения</v>
      </c>
      <c r="D83" s="613" t="s">
        <v>85</v>
      </c>
      <c r="E83" s="613"/>
      <c r="F83" s="139">
        <f>G13</f>
        <v>24738</v>
      </c>
      <c r="G83" s="140">
        <v>1</v>
      </c>
      <c r="H83" s="141">
        <f>'[2]расчет по направ'!AC103</f>
        <v>6.6151566469093986E-6</v>
      </c>
    </row>
    <row r="84" spans="1:8" ht="16.5" customHeight="1">
      <c r="A84" s="409"/>
      <c r="B84" s="410"/>
      <c r="C84" s="144" t="str">
        <f>'[2]расчет по направ'!$X104</f>
        <v xml:space="preserve">Подписка на периодические  издания  </v>
      </c>
      <c r="D84" s="613" t="s">
        <v>85</v>
      </c>
      <c r="E84" s="613"/>
      <c r="F84" s="139">
        <f>G13</f>
        <v>24738</v>
      </c>
      <c r="G84" s="140">
        <v>1</v>
      </c>
      <c r="H84" s="141">
        <f>'[2]расчет по направ'!AC104</f>
        <v>6.6151566469093986E-6</v>
      </c>
    </row>
    <row r="85" spans="1:8" ht="30">
      <c r="A85" s="409"/>
      <c r="B85" s="410"/>
      <c r="C85" s="144" t="str">
        <f>'[2]расчет по направ'!$X105</f>
        <v xml:space="preserve">Услуги центра гигиены и эпидемиологии </v>
      </c>
      <c r="D85" s="613" t="s">
        <v>85</v>
      </c>
      <c r="E85" s="613"/>
      <c r="F85" s="139">
        <f>G13</f>
        <v>24738</v>
      </c>
      <c r="G85" s="140">
        <v>1</v>
      </c>
      <c r="H85" s="141">
        <f>'[2]расчет по направ'!AC105</f>
        <v>6.6151566469093986E-6</v>
      </c>
    </row>
    <row r="86" spans="1:8" ht="14.25" customHeight="1">
      <c r="A86" s="409"/>
      <c r="B86" s="410"/>
      <c r="C86" s="144" t="str">
        <f>'[2]расчет по направ'!$X106</f>
        <v>Налоги, госпошлина</v>
      </c>
      <c r="D86" s="613" t="s">
        <v>85</v>
      </c>
      <c r="E86" s="613"/>
      <c r="F86" s="139">
        <f>G13</f>
        <v>24738</v>
      </c>
      <c r="G86" s="140">
        <v>1</v>
      </c>
      <c r="H86" s="141">
        <f>'[2]расчет по направ'!AC106</f>
        <v>6.6151566469093986E-6</v>
      </c>
    </row>
    <row r="87" spans="1:8" ht="30">
      <c r="A87" s="409"/>
      <c r="B87" s="410"/>
      <c r="C87" s="144" t="str">
        <f>'[2]расчет по направ'!$X107</f>
        <v>пособие по уходу за ребенком до 3-х лет</v>
      </c>
      <c r="D87" s="613" t="s">
        <v>85</v>
      </c>
      <c r="E87" s="613"/>
      <c r="F87" s="139">
        <f>G13</f>
        <v>24738</v>
      </c>
      <c r="G87" s="140">
        <v>1</v>
      </c>
      <c r="H87" s="141">
        <f>'[2]расчет по направ'!AC107</f>
        <v>6.6151566469093986E-6</v>
      </c>
    </row>
    <row r="88" spans="1:8" ht="30">
      <c r="A88" s="409"/>
      <c r="B88" s="410"/>
      <c r="C88" s="144" t="str">
        <f>'[2]расчет по направ'!$X108</f>
        <v>Медосмотр административного персонала</v>
      </c>
      <c r="D88" s="613" t="s">
        <v>85</v>
      </c>
      <c r="E88" s="613"/>
      <c r="F88" s="139">
        <f>G13</f>
        <v>24738</v>
      </c>
      <c r="G88" s="140">
        <v>1</v>
      </c>
      <c r="H88" s="141">
        <f>'[2]расчет по направ'!AC108</f>
        <v>6.6151566469093986E-6</v>
      </c>
    </row>
    <row r="89" spans="1:8" ht="30">
      <c r="A89" s="409"/>
      <c r="B89" s="410"/>
      <c r="C89" s="144" t="str">
        <f>'[2]расчет по направ'!$X109</f>
        <v>Хоз.товары (дезинфицирующие, моющие средства)</v>
      </c>
      <c r="D89" s="613" t="s">
        <v>85</v>
      </c>
      <c r="E89" s="613"/>
      <c r="F89" s="139">
        <f>G13</f>
        <v>24738</v>
      </c>
      <c r="G89" s="140">
        <v>1</v>
      </c>
      <c r="H89" s="141">
        <f>'[2]расчет по направ'!AC109</f>
        <v>6.6151566469093986E-6</v>
      </c>
    </row>
    <row r="90" spans="1:8" ht="15" customHeight="1">
      <c r="A90" s="409"/>
      <c r="B90" s="410"/>
      <c r="C90" s="144" t="str">
        <f>'[2]расчет по направ'!$X110</f>
        <v xml:space="preserve">Услуги семис </v>
      </c>
      <c r="D90" s="613" t="s">
        <v>85</v>
      </c>
      <c r="E90" s="613"/>
      <c r="F90" s="139">
        <f>G13</f>
        <v>24738</v>
      </c>
      <c r="G90" s="140">
        <v>1</v>
      </c>
      <c r="H90" s="141">
        <f>'[2]расчет по направ'!AC110</f>
        <v>6.6151566469093986E-6</v>
      </c>
    </row>
    <row r="91" spans="1:8" ht="29.25" customHeight="1">
      <c r="A91" s="409"/>
      <c r="B91" s="410"/>
      <c r="C91" s="144" t="str">
        <f>'[2]расчет по направ'!$X111</f>
        <v>Испытание диэлектрических бот и перчаток</v>
      </c>
      <c r="D91" s="613" t="s">
        <v>85</v>
      </c>
      <c r="E91" s="613"/>
      <c r="F91" s="166"/>
      <c r="G91" s="166"/>
      <c r="H91" s="141">
        <f>'[2]расчет по направ'!AC111</f>
        <v>6.6151566469093986E-6</v>
      </c>
    </row>
    <row r="92" spans="1:8" ht="32.25" customHeight="1">
      <c r="A92" s="409"/>
      <c r="B92" s="410"/>
      <c r="C92" s="144" t="str">
        <f>'[2]расчет по направ'!$X112</f>
        <v>Проведение испытаний устройств заземления и изоляции электросетей</v>
      </c>
      <c r="D92" s="613" t="s">
        <v>85</v>
      </c>
      <c r="E92" s="613"/>
      <c r="F92" s="167"/>
      <c r="G92" s="167"/>
      <c r="H92" s="141">
        <f>'[2]расчет по направ'!AC112</f>
        <v>6.6151566469093986E-6</v>
      </c>
    </row>
    <row r="93" spans="1:8" ht="30.75" customHeight="1">
      <c r="A93" s="409"/>
      <c r="B93" s="410"/>
      <c r="C93" s="144" t="str">
        <f>'[2]расчет по направ'!$X113</f>
        <v xml:space="preserve">Обслуживание системы наружного видеонаблюдения </v>
      </c>
      <c r="D93" s="613" t="s">
        <v>85</v>
      </c>
      <c r="E93" s="613"/>
      <c r="F93" s="167"/>
      <c r="G93" s="167"/>
      <c r="H93" s="141">
        <f>'[2]расчет по направ'!AC113</f>
        <v>6.6151566469093986E-6</v>
      </c>
    </row>
    <row r="94" spans="1:8" ht="17.25" customHeight="1">
      <c r="A94" s="409"/>
      <c r="B94" s="410"/>
      <c r="C94" s="144" t="str">
        <f>'[2]расчет по направ'!$X114</f>
        <v>Инструментальный контроль качества</v>
      </c>
      <c r="D94" s="613" t="s">
        <v>85</v>
      </c>
      <c r="E94" s="613"/>
      <c r="F94" s="155"/>
      <c r="G94" s="168"/>
      <c r="H94" s="141">
        <f>'[2]расчет по направ'!AC114</f>
        <v>6.6151566469093986E-6</v>
      </c>
    </row>
    <row r="95" spans="1:8">
      <c r="A95" s="409"/>
      <c r="B95" s="410"/>
      <c r="C95" s="144" t="str">
        <f>'[2]расчет по направ'!$X115</f>
        <v xml:space="preserve">Канцелярские товары </v>
      </c>
      <c r="D95" s="613" t="s">
        <v>85</v>
      </c>
      <c r="E95" s="613"/>
      <c r="F95" s="155"/>
      <c r="G95" s="168"/>
      <c r="H95" s="141">
        <f>'[2]расчет по направ'!AC115</f>
        <v>6.6151566469093986E-6</v>
      </c>
    </row>
    <row r="96" spans="1:8" ht="30.75" customHeight="1">
      <c r="A96" s="409"/>
      <c r="B96" s="410"/>
      <c r="C96" s="144" t="str">
        <f>'[2]расчет по направ'!$X116</f>
        <v>Расходные материалы к орг.технике, автотранспорту</v>
      </c>
      <c r="D96" s="613" t="s">
        <v>85</v>
      </c>
      <c r="E96" s="613"/>
      <c r="F96" s="155"/>
      <c r="G96" s="168"/>
      <c r="H96" s="141">
        <f>'[2]расчет по направ'!AC116</f>
        <v>6.6151566469093986E-6</v>
      </c>
    </row>
    <row r="97" spans="1:8">
      <c r="A97" s="409"/>
      <c r="B97" s="410"/>
      <c r="C97" s="144" t="str">
        <f>'[2]расчет по направ'!$X117</f>
        <v>Прочие материальные запасы</v>
      </c>
      <c r="D97" s="613" t="s">
        <v>85</v>
      </c>
      <c r="E97" s="613"/>
      <c r="F97" s="155"/>
      <c r="G97" s="168"/>
      <c r="H97" s="141">
        <f>'[2]расчет по направ'!AC117</f>
        <v>6.6151566469093986E-6</v>
      </c>
    </row>
    <row r="98" spans="1:8">
      <c r="A98" s="409"/>
      <c r="B98" s="410"/>
      <c r="C98" s="144" t="str">
        <f>'[2]расчет по направ'!$X118</f>
        <v>Прочие услуги</v>
      </c>
      <c r="D98" s="613" t="s">
        <v>85</v>
      </c>
      <c r="E98" s="613"/>
      <c r="F98" s="155"/>
      <c r="G98" s="168"/>
      <c r="H98" s="141">
        <f>'[2]расчет по направ'!AC118</f>
        <v>6.6151566469093986E-6</v>
      </c>
    </row>
    <row r="99" spans="1:8">
      <c r="A99" s="409"/>
      <c r="B99" s="410"/>
      <c r="C99" s="144" t="str">
        <f>'[2]расчет по направ'!$X119</f>
        <v>Мягкий инвентарь</v>
      </c>
      <c r="D99" s="613" t="s">
        <v>85</v>
      </c>
      <c r="E99" s="613"/>
      <c r="F99" s="155"/>
      <c r="G99" s="168"/>
      <c r="H99" s="141">
        <f>'[2]расчет по направ'!AC119</f>
        <v>6.6151566469093986E-6</v>
      </c>
    </row>
  </sheetData>
  <mergeCells count="94">
    <mergeCell ref="D78:E78"/>
    <mergeCell ref="B5:H5"/>
    <mergeCell ref="D9:E9"/>
    <mergeCell ref="D10:E10"/>
    <mergeCell ref="A11:A99"/>
    <mergeCell ref="B11:B99"/>
    <mergeCell ref="C11:H11"/>
    <mergeCell ref="C12:H12"/>
    <mergeCell ref="D13:E13"/>
    <mergeCell ref="D14:E14"/>
    <mergeCell ref="D15:E15"/>
    <mergeCell ref="D16:E16"/>
    <mergeCell ref="D17:E17"/>
    <mergeCell ref="D22:E22"/>
    <mergeCell ref="D23:E23"/>
    <mergeCell ref="D24:E24"/>
    <mergeCell ref="C18:H18"/>
    <mergeCell ref="D19:E19"/>
    <mergeCell ref="D20:E20"/>
    <mergeCell ref="D21:E21"/>
    <mergeCell ref="D28:E28"/>
    <mergeCell ref="D29:E29"/>
    <mergeCell ref="D30:E30"/>
    <mergeCell ref="D25:E25"/>
    <mergeCell ref="D26:E26"/>
    <mergeCell ref="D27:E27"/>
    <mergeCell ref="D34:E34"/>
    <mergeCell ref="D35:E35"/>
    <mergeCell ref="D31:E31"/>
    <mergeCell ref="D32:E32"/>
    <mergeCell ref="D33:E33"/>
    <mergeCell ref="D40:E40"/>
    <mergeCell ref="D41:E41"/>
    <mergeCell ref="D42:E42"/>
    <mergeCell ref="D37:E37"/>
    <mergeCell ref="D39:E39"/>
    <mergeCell ref="C36:H36"/>
    <mergeCell ref="D43:E43"/>
    <mergeCell ref="D38:E38"/>
    <mergeCell ref="C44:H44"/>
    <mergeCell ref="C45:H45"/>
    <mergeCell ref="C51:H51"/>
    <mergeCell ref="D52:E52"/>
    <mergeCell ref="D53:E53"/>
    <mergeCell ref="D54:E54"/>
    <mergeCell ref="D55:E55"/>
    <mergeCell ref="D46:E46"/>
    <mergeCell ref="D47:E47"/>
    <mergeCell ref="D48:E48"/>
    <mergeCell ref="D49:E49"/>
    <mergeCell ref="D50:E50"/>
    <mergeCell ref="D56:E56"/>
    <mergeCell ref="D57:E57"/>
    <mergeCell ref="D58:E58"/>
    <mergeCell ref="D59:E59"/>
    <mergeCell ref="D60:E60"/>
    <mergeCell ref="D61:E61"/>
    <mergeCell ref="D64:E64"/>
    <mergeCell ref="C65:H65"/>
    <mergeCell ref="D66:E66"/>
    <mergeCell ref="D67:E67"/>
    <mergeCell ref="C68:H68"/>
    <mergeCell ref="C62:H62"/>
    <mergeCell ref="D63:E63"/>
    <mergeCell ref="D74:E74"/>
    <mergeCell ref="D75:E75"/>
    <mergeCell ref="D76:E76"/>
    <mergeCell ref="D77:E77"/>
    <mergeCell ref="C69:H69"/>
    <mergeCell ref="D70:E70"/>
    <mergeCell ref="D71:E71"/>
    <mergeCell ref="D72:E72"/>
    <mergeCell ref="D73:E73"/>
    <mergeCell ref="D84:E84"/>
    <mergeCell ref="D85:E85"/>
    <mergeCell ref="D86:E86"/>
    <mergeCell ref="D87:E87"/>
    <mergeCell ref="D88:E88"/>
    <mergeCell ref="D89:E89"/>
    <mergeCell ref="C79:H79"/>
    <mergeCell ref="D80:E80"/>
    <mergeCell ref="D81:E81"/>
    <mergeCell ref="D82:E82"/>
    <mergeCell ref="D83:E83"/>
    <mergeCell ref="D94:E94"/>
    <mergeCell ref="D95:E95"/>
    <mergeCell ref="D96:E96"/>
    <mergeCell ref="D97:E97"/>
    <mergeCell ref="D98:E98"/>
    <mergeCell ref="D99:E99"/>
    <mergeCell ref="D90:E90"/>
    <mergeCell ref="D91:E91"/>
    <mergeCell ref="D92:E92"/>
    <mergeCell ref="D93:E93"/>
  </mergeCells>
  <pageMargins left="0.70866141732283472" right="0.70866141732283472" top="0.74803149606299213" bottom="0.74803149606299213" header="0" footer="0"/>
  <pageSetup paperSize="9" scale="79" fitToHeight="2" orientation="portrait" blackAndWhite="1" r:id="rId1"/>
  <ignoredErrors>
    <ignoredError sqref="C70:C78" unlockedFormula="1"/>
  </ignoredError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8" tint="0.79998168889431442"/>
    <pageSetUpPr fitToPage="1"/>
  </sheetPr>
  <dimension ref="A1:CE99"/>
  <sheetViews>
    <sheetView view="pageBreakPreview" zoomScale="80" zoomScaleNormal="80" zoomScaleSheetLayoutView="80" zoomScalePageLayoutView="85" workbookViewId="0">
      <pane ySplit="10" topLeftCell="A11" activePane="bottomLeft" state="frozen"/>
      <selection activeCell="A12" sqref="A12:A143"/>
      <selection pane="bottomLeft" activeCell="O32" sqref="O32"/>
    </sheetView>
  </sheetViews>
  <sheetFormatPr defaultColWidth="8.85546875" defaultRowHeight="15" outlineLevelRow="2"/>
  <cols>
    <col min="1" max="1" width="18.42578125" style="7" customWidth="1"/>
    <col min="2" max="2" width="21.85546875" style="7" customWidth="1"/>
    <col min="3" max="3" width="38.85546875" style="7" customWidth="1"/>
    <col min="4" max="4" width="11.5703125" style="7" customWidth="1"/>
    <col min="5" max="5" width="10.85546875" style="7" customWidth="1"/>
    <col min="6" max="6" width="14" style="7" hidden="1" customWidth="1"/>
    <col min="7" max="7" width="14.85546875" style="8" hidden="1" customWidth="1"/>
    <col min="8" max="8" width="16" style="7" customWidth="1"/>
    <col min="9" max="13" width="8.85546875" style="7" customWidth="1"/>
    <col min="14" max="16384" width="8.85546875" style="7"/>
  </cols>
  <sheetData>
    <row r="1" spans="1:8" s="6" customFormat="1" ht="19.5" hidden="1" customHeight="1"/>
    <row r="2" spans="1:8" s="6" customFormat="1" ht="19.5" hidden="1" customHeight="1"/>
    <row r="3" spans="1:8" s="6" customFormat="1" ht="19.5" hidden="1" customHeight="1"/>
    <row r="4" spans="1:8" s="6" customFormat="1" ht="48" hidden="1" customHeight="1">
      <c r="E4" s="404" t="s">
        <v>36</v>
      </c>
      <c r="F4" s="432"/>
      <c r="G4" s="432"/>
      <c r="H4" s="432"/>
    </row>
    <row r="5" spans="1:8" s="6" customFormat="1" ht="19.5" hidden="1" customHeight="1"/>
    <row r="6" spans="1:8" s="6" customFormat="1" ht="19.5" hidden="1" customHeight="1"/>
    <row r="7" spans="1:8" s="6" customFormat="1" ht="42.75" hidden="1" customHeight="1">
      <c r="B7" s="359" t="s">
        <v>37</v>
      </c>
      <c r="C7" s="359"/>
      <c r="D7" s="359"/>
      <c r="E7" s="359"/>
      <c r="F7" s="359"/>
      <c r="G7" s="359"/>
      <c r="H7" s="359"/>
    </row>
    <row r="8" spans="1:8" s="6" customFormat="1" ht="19.5" hidden="1" customHeight="1"/>
    <row r="9" spans="1:8" s="6" customFormat="1" hidden="1"/>
    <row r="10" spans="1:8" ht="90" customHeight="1">
      <c r="A10" s="270" t="s">
        <v>38</v>
      </c>
      <c r="B10" s="270" t="s">
        <v>39</v>
      </c>
      <c r="C10" s="270" t="s">
        <v>40</v>
      </c>
      <c r="D10" s="433" t="s">
        <v>41</v>
      </c>
      <c r="E10" s="433"/>
      <c r="F10" s="232" t="s">
        <v>42</v>
      </c>
      <c r="G10" s="232" t="s">
        <v>43</v>
      </c>
      <c r="H10" s="270" t="s">
        <v>44</v>
      </c>
    </row>
    <row r="11" spans="1:8">
      <c r="A11" s="177">
        <v>1</v>
      </c>
      <c r="B11" s="177">
        <v>2</v>
      </c>
      <c r="C11" s="232">
        <v>3</v>
      </c>
      <c r="D11" s="388">
        <v>4</v>
      </c>
      <c r="E11" s="388"/>
      <c r="F11" s="232">
        <v>3</v>
      </c>
      <c r="G11" s="232">
        <v>4</v>
      </c>
      <c r="H11" s="232">
        <v>5</v>
      </c>
    </row>
    <row r="12" spans="1:8" ht="36.75" customHeight="1">
      <c r="A12" s="352" t="s">
        <v>204</v>
      </c>
      <c r="B12" s="352" t="s">
        <v>172</v>
      </c>
      <c r="C12" s="385" t="s">
        <v>46</v>
      </c>
      <c r="D12" s="431"/>
      <c r="E12" s="431"/>
      <c r="F12" s="431"/>
      <c r="G12" s="431"/>
      <c r="H12" s="431"/>
    </row>
    <row r="13" spans="1:8" ht="18.75" customHeight="1">
      <c r="A13" s="352"/>
      <c r="B13" s="352"/>
      <c r="C13" s="430" t="s">
        <v>47</v>
      </c>
      <c r="D13" s="426"/>
      <c r="E13" s="426"/>
      <c r="F13" s="426"/>
      <c r="G13" s="426"/>
      <c r="H13" s="426"/>
    </row>
    <row r="14" spans="1:8" ht="17.25" customHeight="1" outlineLevel="1">
      <c r="A14" s="352"/>
      <c r="B14" s="352"/>
      <c r="C14" s="179" t="str">
        <f>'[2]расчет по направ'!$M11</f>
        <v>Педагог дополнительного образования</v>
      </c>
      <c r="D14" s="378" t="s">
        <v>83</v>
      </c>
      <c r="E14" s="378"/>
      <c r="F14" s="181" t="e">
        <f>D14*1776.4</f>
        <v>#VALUE!</v>
      </c>
      <c r="G14" s="181">
        <v>25668</v>
      </c>
      <c r="H14" s="266">
        <f>'[2]расчет по направ'!$R11</f>
        <v>0.33453111769686705</v>
      </c>
    </row>
    <row r="15" spans="1:8" ht="18" customHeight="1" outlineLevel="1">
      <c r="A15" s="352"/>
      <c r="B15" s="352"/>
      <c r="C15" s="179" t="str">
        <f>'[2]расчет по направ'!$M12</f>
        <v>Методист</v>
      </c>
      <c r="D15" s="378" t="s">
        <v>83</v>
      </c>
      <c r="E15" s="378"/>
      <c r="F15" s="181" t="e">
        <f>D15*1776.4</f>
        <v>#VALUE!</v>
      </c>
      <c r="G15" s="181">
        <f>G14</f>
        <v>25668</v>
      </c>
      <c r="H15" s="266">
        <f>'[2]расчет по направ'!$R12</f>
        <v>3.5213801862828117E-2</v>
      </c>
    </row>
    <row r="16" spans="1:8" ht="15" customHeight="1" outlineLevel="1">
      <c r="A16" s="352"/>
      <c r="B16" s="352"/>
      <c r="C16" s="179" t="str">
        <f>'[2]расчет по направ'!$M13</f>
        <v>Педагог-психолог</v>
      </c>
      <c r="D16" s="378" t="s">
        <v>83</v>
      </c>
      <c r="E16" s="378"/>
      <c r="F16" s="181" t="e">
        <f>D16*1776.4</f>
        <v>#VALUE!</v>
      </c>
      <c r="G16" s="181">
        <f>G14</f>
        <v>25668</v>
      </c>
      <c r="H16" s="266">
        <f>'[2]расчет по направ'!$R13</f>
        <v>1.1737933954276037E-2</v>
      </c>
    </row>
    <row r="17" spans="1:8" ht="15.75" customHeight="1" outlineLevel="1">
      <c r="A17" s="352"/>
      <c r="B17" s="352"/>
      <c r="C17" s="179" t="str">
        <f>'[2]расчет по направ'!$M14</f>
        <v>Педагог-организатор</v>
      </c>
      <c r="D17" s="378" t="s">
        <v>83</v>
      </c>
      <c r="E17" s="378"/>
      <c r="F17" s="181" t="e">
        <f>D17*1776.4</f>
        <v>#VALUE!</v>
      </c>
      <c r="G17" s="181">
        <f>G14</f>
        <v>25668</v>
      </c>
      <c r="H17" s="266">
        <f>'[2]расчет по направ'!$R14</f>
        <v>1.1737933954276037E-2</v>
      </c>
    </row>
    <row r="18" spans="1:8" ht="15" customHeight="1" outlineLevel="1">
      <c r="A18" s="352"/>
      <c r="B18" s="352"/>
      <c r="C18" s="179" t="str">
        <f>'[2]расчет по направ'!$M15</f>
        <v>Тьютор</v>
      </c>
      <c r="D18" s="378" t="s">
        <v>83</v>
      </c>
      <c r="E18" s="378"/>
      <c r="F18" s="181" t="e">
        <f>D18*1776.4</f>
        <v>#VALUE!</v>
      </c>
      <c r="G18" s="181">
        <f>G14</f>
        <v>25668</v>
      </c>
      <c r="H18" s="266">
        <f>'[2]расчет по направ'!$R15</f>
        <v>0</v>
      </c>
    </row>
    <row r="19" spans="1:8" ht="30.75" customHeight="1">
      <c r="A19" s="352"/>
      <c r="B19" s="352"/>
      <c r="C19" s="430" t="s">
        <v>51</v>
      </c>
      <c r="D19" s="430"/>
      <c r="E19" s="430"/>
      <c r="F19" s="430"/>
      <c r="G19" s="430"/>
      <c r="H19" s="430"/>
    </row>
    <row r="20" spans="1:8" ht="15" customHeight="1" outlineLevel="2">
      <c r="A20" s="352"/>
      <c r="B20" s="352"/>
      <c r="C20" s="179" t="str">
        <f>'[2]расчет по направ'!$M21</f>
        <v>Классные журналы</v>
      </c>
      <c r="D20" s="378" t="s">
        <v>52</v>
      </c>
      <c r="E20" s="378"/>
      <c r="F20" s="186">
        <v>11</v>
      </c>
      <c r="G20" s="187">
        <f>G14</f>
        <v>25668</v>
      </c>
      <c r="H20" s="266">
        <f>'[2]расчет по направ'!R21</f>
        <v>2.8263103802672147E-3</v>
      </c>
    </row>
    <row r="21" spans="1:8" ht="14.25" customHeight="1" outlineLevel="2">
      <c r="A21" s="352"/>
      <c r="B21" s="352"/>
      <c r="C21" s="179" t="str">
        <f>'[2]расчет по направ'!$M22</f>
        <v>Бумага для офисной техники</v>
      </c>
      <c r="D21" s="378" t="s">
        <v>52</v>
      </c>
      <c r="E21" s="378"/>
      <c r="F21" s="186">
        <v>5</v>
      </c>
      <c r="G21" s="187">
        <f>G14</f>
        <v>25668</v>
      </c>
      <c r="H21" s="266">
        <f>'[2]расчет по направ'!R22</f>
        <v>1.0277492291880781E-3</v>
      </c>
    </row>
    <row r="22" spans="1:8" ht="15" customHeight="1" outlineLevel="2">
      <c r="A22" s="352"/>
      <c r="B22" s="352"/>
      <c r="C22" s="179" t="str">
        <f>'[2]расчет по направ'!$M23</f>
        <v>Набор шариковых ручек</v>
      </c>
      <c r="D22" s="378" t="s">
        <v>52</v>
      </c>
      <c r="E22" s="378"/>
      <c r="F22" s="186">
        <v>1</v>
      </c>
      <c r="G22" s="187">
        <f>G14</f>
        <v>25668</v>
      </c>
      <c r="H22" s="266">
        <f>'[2]расчет по направ'!R23</f>
        <v>2.5693730729701953E-4</v>
      </c>
    </row>
    <row r="23" spans="1:8" ht="14.25" customHeight="1" outlineLevel="2">
      <c r="A23" s="352"/>
      <c r="B23" s="352"/>
      <c r="C23" s="179" t="str">
        <f>'[2]расчет по направ'!$M24</f>
        <v>Стержень для ручек</v>
      </c>
      <c r="D23" s="378" t="s">
        <v>52</v>
      </c>
      <c r="E23" s="378"/>
      <c r="F23" s="186">
        <v>6</v>
      </c>
      <c r="G23" s="187">
        <f>G14</f>
        <v>25668</v>
      </c>
      <c r="H23" s="266">
        <f>'[2]расчет по направ'!R24</f>
        <v>1.5416238437821171E-3</v>
      </c>
    </row>
    <row r="24" spans="1:8" ht="30" customHeight="1" outlineLevel="2">
      <c r="A24" s="352"/>
      <c r="B24" s="352"/>
      <c r="C24" s="179" t="str">
        <f>'[2]расчет по направ'!$M25</f>
        <v>Набор  для творчества (цветная бумага, цветной картон, клей)</v>
      </c>
      <c r="D24" s="378" t="s">
        <v>52</v>
      </c>
      <c r="E24" s="378"/>
      <c r="F24" s="186">
        <v>6</v>
      </c>
      <c r="G24" s="187">
        <f>G14</f>
        <v>25668</v>
      </c>
      <c r="H24" s="266">
        <f>'[2]расчет по направ'!R25</f>
        <v>1.5416238437821171E-3</v>
      </c>
    </row>
    <row r="25" spans="1:8" ht="15" customHeight="1" outlineLevel="2">
      <c r="A25" s="352"/>
      <c r="B25" s="352"/>
      <c r="C25" s="179" t="str">
        <f>'[2]расчет по направ'!$M26</f>
        <v>Архивная папка</v>
      </c>
      <c r="D25" s="378" t="s">
        <v>52</v>
      </c>
      <c r="E25" s="378"/>
      <c r="F25" s="186">
        <v>18</v>
      </c>
      <c r="G25" s="187">
        <f>G14</f>
        <v>25668</v>
      </c>
      <c r="H25" s="266">
        <f>'[2]расчет по направ'!R26</f>
        <v>3.854059609455293E-3</v>
      </c>
    </row>
    <row r="26" spans="1:8" ht="16.5" customHeight="1" outlineLevel="2">
      <c r="A26" s="352"/>
      <c r="B26" s="352"/>
      <c r="C26" s="179" t="str">
        <f>'[2]расчет по направ'!$M27</f>
        <v>Скотч</v>
      </c>
      <c r="D26" s="378" t="s">
        <v>52</v>
      </c>
      <c r="E26" s="378"/>
      <c r="F26" s="186">
        <v>2</v>
      </c>
      <c r="G26" s="187">
        <f>G14</f>
        <v>25668</v>
      </c>
      <c r="H26" s="266">
        <f>'[2]расчет по направ'!R27</f>
        <v>5.1387461459403907E-4</v>
      </c>
    </row>
    <row r="27" spans="1:8" outlineLevel="2">
      <c r="A27" s="352"/>
      <c r="B27" s="352"/>
      <c r="C27" s="179" t="str">
        <f>'[2]расчет по направ'!$M28</f>
        <v>Ножницы</v>
      </c>
      <c r="D27" s="378" t="s">
        <v>52</v>
      </c>
      <c r="E27" s="378"/>
      <c r="F27" s="186">
        <v>2</v>
      </c>
      <c r="G27" s="187">
        <f>G14</f>
        <v>25668</v>
      </c>
      <c r="H27" s="266">
        <f>'[2]расчет по направ'!R28</f>
        <v>5.1387461459403907E-4</v>
      </c>
    </row>
    <row r="28" spans="1:8" ht="15" customHeight="1" outlineLevel="2">
      <c r="A28" s="352"/>
      <c r="B28" s="352"/>
      <c r="C28" s="179" t="str">
        <f>'[2]расчет по направ'!$M29</f>
        <v>Набор фломастеров</v>
      </c>
      <c r="D28" s="378" t="s">
        <v>52</v>
      </c>
      <c r="E28" s="378"/>
      <c r="F28" s="186">
        <v>2</v>
      </c>
      <c r="G28" s="187">
        <f>G14</f>
        <v>25668</v>
      </c>
      <c r="H28" s="266">
        <f>'[2]расчет по направ'!R29</f>
        <v>5.1387461459403907E-4</v>
      </c>
    </row>
    <row r="29" spans="1:8" outlineLevel="2">
      <c r="A29" s="352"/>
      <c r="B29" s="352"/>
      <c r="C29" s="179" t="str">
        <f>'[2]расчет по направ'!$M30</f>
        <v>Клей канцелярский</v>
      </c>
      <c r="D29" s="378" t="s">
        <v>52</v>
      </c>
      <c r="E29" s="378"/>
      <c r="F29" s="186">
        <v>1</v>
      </c>
      <c r="G29" s="187">
        <f>G14</f>
        <v>25668</v>
      </c>
      <c r="H29" s="266">
        <f>'[2]расчет по направ'!R30</f>
        <v>2.5693730729701953E-4</v>
      </c>
    </row>
    <row r="30" spans="1:8" outlineLevel="2">
      <c r="A30" s="352"/>
      <c r="B30" s="352"/>
      <c r="C30" s="179" t="str">
        <f>'[2]расчет по направ'!$M31</f>
        <v>картридж</v>
      </c>
      <c r="D30" s="378" t="s">
        <v>52</v>
      </c>
      <c r="E30" s="378"/>
      <c r="F30" s="186">
        <v>1</v>
      </c>
      <c r="G30" s="187">
        <f>G14</f>
        <v>25668</v>
      </c>
      <c r="H30" s="266">
        <f>'[2]расчет по направ'!R31</f>
        <v>2.5693730729701953E-4</v>
      </c>
    </row>
    <row r="31" spans="1:8" ht="13.5" customHeight="1" outlineLevel="2">
      <c r="A31" s="352"/>
      <c r="B31" s="352"/>
      <c r="C31" s="179" t="str">
        <f>'[2]расчет по направ'!$M32</f>
        <v>тонер</v>
      </c>
      <c r="D31" s="378" t="s">
        <v>52</v>
      </c>
      <c r="E31" s="378"/>
      <c r="F31" s="186">
        <v>1</v>
      </c>
      <c r="G31" s="187">
        <f>G14</f>
        <v>25668</v>
      </c>
      <c r="H31" s="266">
        <f>'[2]расчет по направ'!R32</f>
        <v>2.5693730729701953E-4</v>
      </c>
    </row>
    <row r="32" spans="1:8" ht="15.75" customHeight="1" outlineLevel="2">
      <c r="A32" s="352"/>
      <c r="B32" s="352"/>
      <c r="C32" s="179" t="str">
        <f>'[2]расчет по направ'!$M33</f>
        <v>Клей для горячего пистолета</v>
      </c>
      <c r="D32" s="378" t="s">
        <v>52</v>
      </c>
      <c r="E32" s="378"/>
      <c r="F32" s="186">
        <v>1</v>
      </c>
      <c r="G32" s="187">
        <f>G14</f>
        <v>25668</v>
      </c>
      <c r="H32" s="266">
        <f>'[2]расчет по направ'!R33</f>
        <v>2.5693730729701953E-4</v>
      </c>
    </row>
    <row r="33" spans="1:8" ht="15" customHeight="1" outlineLevel="2">
      <c r="A33" s="352"/>
      <c r="B33" s="352"/>
      <c r="C33" s="179" t="str">
        <f>'[2]расчет по направ'!$M34</f>
        <v>Пленка для ламинирования</v>
      </c>
      <c r="D33" s="378" t="s">
        <v>52</v>
      </c>
      <c r="E33" s="378"/>
      <c r="F33" s="186"/>
      <c r="G33" s="187">
        <f>G14</f>
        <v>25668</v>
      </c>
      <c r="H33" s="266">
        <f>'[2]расчет по направ'!R34</f>
        <v>0</v>
      </c>
    </row>
    <row r="34" spans="1:8" ht="15" customHeight="1" outlineLevel="2">
      <c r="A34" s="352"/>
      <c r="B34" s="352"/>
      <c r="C34" s="179" t="str">
        <f>'[2]расчет по направ'!$M35</f>
        <v>Костюмная ткань</v>
      </c>
      <c r="D34" s="378" t="s">
        <v>52</v>
      </c>
      <c r="E34" s="378"/>
      <c r="F34" s="186"/>
      <c r="G34" s="187">
        <f>G14</f>
        <v>25668</v>
      </c>
      <c r="H34" s="266">
        <f>'[2]расчет по направ'!R35</f>
        <v>0</v>
      </c>
    </row>
    <row r="35" spans="1:8" outlineLevel="2">
      <c r="A35" s="352"/>
      <c r="B35" s="352"/>
      <c r="C35" s="179" t="str">
        <f>'[2]расчет по направ'!$M36</f>
        <v>Гуашь</v>
      </c>
      <c r="D35" s="378" t="s">
        <v>52</v>
      </c>
      <c r="E35" s="378"/>
      <c r="F35" s="186">
        <v>1</v>
      </c>
      <c r="G35" s="187">
        <f>G14</f>
        <v>25668</v>
      </c>
      <c r="H35" s="266">
        <f>'[2]расчет по направ'!R36</f>
        <v>2.5693730729701953E-4</v>
      </c>
    </row>
    <row r="36" spans="1:8" ht="15.75" customHeight="1" outlineLevel="2">
      <c r="A36" s="352"/>
      <c r="B36" s="352"/>
      <c r="C36" s="179" t="str">
        <f>'[2]расчет по направ'!$M37</f>
        <v>Маркер для доски</v>
      </c>
      <c r="D36" s="378" t="s">
        <v>52</v>
      </c>
      <c r="E36" s="378"/>
      <c r="F36" s="186">
        <v>1</v>
      </c>
      <c r="G36" s="187">
        <f>G14</f>
        <v>25668</v>
      </c>
      <c r="H36" s="266">
        <f>'[2]расчет по направ'!R37</f>
        <v>2.5693730729701953E-4</v>
      </c>
    </row>
    <row r="37" spans="1:8" ht="27" customHeight="1">
      <c r="A37" s="352"/>
      <c r="B37" s="352"/>
      <c r="C37" s="379" t="s">
        <v>53</v>
      </c>
      <c r="D37" s="379"/>
      <c r="E37" s="379"/>
      <c r="F37" s="379"/>
      <c r="G37" s="379"/>
      <c r="H37" s="379"/>
    </row>
    <row r="38" spans="1:8" ht="15" customHeight="1" outlineLevel="2">
      <c r="A38" s="352"/>
      <c r="B38" s="352"/>
      <c r="C38" s="193" t="str">
        <f>'[2]расчет по направ'!$M45</f>
        <v>медосмотр (пед работники)</v>
      </c>
      <c r="D38" s="370" t="s">
        <v>55</v>
      </c>
      <c r="E38" s="370"/>
      <c r="F38" s="198">
        <f>ROUND(36/443052*G38,1)</f>
        <v>2.1</v>
      </c>
      <c r="G38" s="187">
        <f>G14</f>
        <v>25668</v>
      </c>
      <c r="H38" s="266">
        <f>'[2]расчет по направ'!$R45</f>
        <v>6.6151566469093986E-6</v>
      </c>
    </row>
    <row r="39" spans="1:8" ht="18.75" customHeight="1" outlineLevel="2">
      <c r="A39" s="352"/>
      <c r="B39" s="352"/>
      <c r="C39" s="193" t="str">
        <f>'[2]расчет по направ'!$M46</f>
        <v>Интернет</v>
      </c>
      <c r="D39" s="370" t="s">
        <v>55</v>
      </c>
      <c r="E39" s="370"/>
      <c r="F39" s="198">
        <f>ROUND(20/443052*G39,1)</f>
        <v>1.2</v>
      </c>
      <c r="G39" s="187">
        <f t="shared" ref="G39:G40" si="0">G15</f>
        <v>25668</v>
      </c>
      <c r="H39" s="266">
        <f>'[2]расчет по направ'!$R46</f>
        <v>6.6151566469093986E-6</v>
      </c>
    </row>
    <row r="40" spans="1:8" ht="15" customHeight="1" outlineLevel="2">
      <c r="A40" s="352"/>
      <c r="B40" s="352"/>
      <c r="C40" s="193" t="str">
        <f>'[2]расчет по направ'!$M47</f>
        <v>командировочные расходы педработников</v>
      </c>
      <c r="D40" s="370" t="s">
        <v>55</v>
      </c>
      <c r="E40" s="370"/>
      <c r="F40" s="198">
        <f>ROUND(1/443052*G40,1)</f>
        <v>0.1</v>
      </c>
      <c r="G40" s="187">
        <f t="shared" si="0"/>
        <v>25668</v>
      </c>
      <c r="H40" s="266">
        <f>'[2]расчет по направ'!$R47</f>
        <v>6.6151566469093986E-6</v>
      </c>
    </row>
    <row r="41" spans="1:8" ht="30" customHeight="1" outlineLevel="2">
      <c r="A41" s="352"/>
      <c r="B41" s="352"/>
      <c r="C41" s="193" t="str">
        <f>'[2]расчет по направ'!$M48</f>
        <v>Питание участников мероприятий (олимпиады, конкурсы, дошкольные группы)</v>
      </c>
      <c r="D41" s="370" t="s">
        <v>55</v>
      </c>
      <c r="E41" s="370"/>
      <c r="F41" s="198">
        <f>ROUND(20/443052*G41,1)</f>
        <v>1.2</v>
      </c>
      <c r="G41" s="187">
        <f>G14</f>
        <v>25668</v>
      </c>
      <c r="H41" s="266">
        <f>'[2]расчет по направ'!$R48</f>
        <v>6.6151566469093986E-6</v>
      </c>
    </row>
    <row r="42" spans="1:8" ht="33.75" customHeight="1" outlineLevel="2">
      <c r="A42" s="352"/>
      <c r="B42" s="352"/>
      <c r="C42" s="193" t="str">
        <f>'[2]расчет по направ'!$M49</f>
        <v>Участие воспитанников в различных мероприятиях за пределами района (проезд, проживание, питание)</v>
      </c>
      <c r="D42" s="370" t="s">
        <v>55</v>
      </c>
      <c r="E42" s="370"/>
      <c r="F42" s="198">
        <f>ROUND(2382/443052*G42,0)</f>
        <v>138</v>
      </c>
      <c r="G42" s="187">
        <f>G17</f>
        <v>25668</v>
      </c>
      <c r="H42" s="266">
        <f>'[2]расчет по направ'!$R49</f>
        <v>6.6151566469093986E-6</v>
      </c>
    </row>
    <row r="43" spans="1:8" ht="15.75" customHeight="1" outlineLevel="2">
      <c r="A43" s="352"/>
      <c r="B43" s="352"/>
      <c r="C43" s="193" t="str">
        <f>'[2]расчет по направ'!$M50</f>
        <v>Награждение участников мероприятий</v>
      </c>
      <c r="D43" s="370" t="s">
        <v>55</v>
      </c>
      <c r="E43" s="370"/>
      <c r="F43" s="198">
        <f>ROUND(80/443052*G43,0)</f>
        <v>5</v>
      </c>
      <c r="G43" s="187">
        <f>G14</f>
        <v>25668</v>
      </c>
      <c r="H43" s="266">
        <f>'[2]расчет по направ'!$R50</f>
        <v>6.6151566469093986E-6</v>
      </c>
    </row>
    <row r="44" spans="1:8" ht="30" customHeight="1" outlineLevel="2">
      <c r="A44" s="352"/>
      <c r="B44" s="352"/>
      <c r="C44" s="193" t="str">
        <f>'[2]расчет по направ'!$M51</f>
        <v>Сопровождение воспитанников на мероприятия</v>
      </c>
      <c r="D44" s="370" t="s">
        <v>55</v>
      </c>
      <c r="E44" s="370"/>
      <c r="F44" s="198"/>
      <c r="G44" s="187"/>
      <c r="H44" s="266">
        <f>'[2]расчет по направ'!$R51</f>
        <v>6.6151566469093986E-6</v>
      </c>
    </row>
    <row r="45" spans="1:8" ht="29.25" customHeight="1">
      <c r="A45" s="352"/>
      <c r="B45" s="352"/>
      <c r="C45" s="427" t="s">
        <v>80</v>
      </c>
      <c r="D45" s="428"/>
      <c r="E45" s="428"/>
      <c r="F45" s="428"/>
      <c r="G45" s="428"/>
      <c r="H45" s="428"/>
    </row>
    <row r="46" spans="1:8" ht="15" customHeight="1">
      <c r="A46" s="352"/>
      <c r="B46" s="352"/>
      <c r="C46" s="517" t="s">
        <v>60</v>
      </c>
      <c r="D46" s="518"/>
      <c r="E46" s="518"/>
      <c r="F46" s="518"/>
      <c r="G46" s="518"/>
      <c r="H46" s="519"/>
    </row>
    <row r="47" spans="1:8">
      <c r="A47" s="352"/>
      <c r="B47" s="352"/>
      <c r="C47" s="181" t="str">
        <f>'[2]расчет по направ'!$M57</f>
        <v>Электроэнергия</v>
      </c>
      <c r="D47" s="429" t="s">
        <v>61</v>
      </c>
      <c r="E47" s="429"/>
      <c r="F47" s="194">
        <f>G14</f>
        <v>25668</v>
      </c>
      <c r="G47" s="203">
        <v>1</v>
      </c>
      <c r="H47" s="204">
        <f>'[2]расчет по направ'!R57</f>
        <v>0.19071496448758998</v>
      </c>
    </row>
    <row r="48" spans="1:8">
      <c r="A48" s="352"/>
      <c r="B48" s="352"/>
      <c r="C48" s="181" t="str">
        <f>'[2]расчет по направ'!$M58</f>
        <v>Теплоэнергия</v>
      </c>
      <c r="D48" s="429" t="s">
        <v>63</v>
      </c>
      <c r="E48" s="429"/>
      <c r="F48" s="194">
        <f>G14</f>
        <v>25668</v>
      </c>
      <c r="G48" s="203">
        <v>1</v>
      </c>
      <c r="H48" s="204">
        <f>'[2]расчет по направ'!R58</f>
        <v>2.0443215550685332E-3</v>
      </c>
    </row>
    <row r="49" spans="1:8">
      <c r="A49" s="352"/>
      <c r="B49" s="352"/>
      <c r="C49" s="181" t="str">
        <f>'[2]расчет по направ'!$M59</f>
        <v>Холодное водоснабжение</v>
      </c>
      <c r="D49" s="429" t="s">
        <v>65</v>
      </c>
      <c r="E49" s="429"/>
      <c r="F49" s="194">
        <f>G14</f>
        <v>25668</v>
      </c>
      <c r="G49" s="203">
        <v>1</v>
      </c>
      <c r="H49" s="204">
        <f>'[2]расчет по направ'!R59</f>
        <v>3.1378995554614737E-3</v>
      </c>
    </row>
    <row r="50" spans="1:8">
      <c r="A50" s="352"/>
      <c r="B50" s="352"/>
      <c r="C50" s="181" t="str">
        <f>'[2]расчет по направ'!$M60</f>
        <v>Водоотведение</v>
      </c>
      <c r="D50" s="429" t="s">
        <v>65</v>
      </c>
      <c r="E50" s="429"/>
      <c r="F50" s="194">
        <f>G14</f>
        <v>25668</v>
      </c>
      <c r="G50" s="203">
        <v>1</v>
      </c>
      <c r="H50" s="204">
        <f>'[2]расчет по направ'!R60</f>
        <v>3.1378995554614737E-3</v>
      </c>
    </row>
    <row r="51" spans="1:8" ht="17.25" customHeight="1">
      <c r="A51" s="352"/>
      <c r="B51" s="352"/>
      <c r="C51" s="181" t="str">
        <f>'[2]расчет по направ'!$M61</f>
        <v>Вывоз ТКО</v>
      </c>
      <c r="D51" s="429" t="s">
        <v>65</v>
      </c>
      <c r="E51" s="429"/>
      <c r="F51" s="194">
        <f>G15</f>
        <v>25668</v>
      </c>
      <c r="G51" s="203">
        <v>1</v>
      </c>
      <c r="H51" s="204">
        <f>'[2]расчет по направ'!R61</f>
        <v>7.7397332768839967E-5</v>
      </c>
    </row>
    <row r="52" spans="1:8" ht="28.5" customHeight="1">
      <c r="A52" s="352"/>
      <c r="B52" s="352"/>
      <c r="C52" s="373" t="s">
        <v>67</v>
      </c>
      <c r="D52" s="373"/>
      <c r="E52" s="373"/>
      <c r="F52" s="373"/>
      <c r="G52" s="373"/>
      <c r="H52" s="373"/>
    </row>
    <row r="53" spans="1:8" ht="42.75" customHeight="1">
      <c r="A53" s="352"/>
      <c r="B53" s="352"/>
      <c r="C53" s="200" t="str">
        <f>'[2]расчет по направ'!$M64</f>
        <v>Техническое обслуживание и регламентно-профилактический ремонт систем охранно-тревожной сигнализации</v>
      </c>
      <c r="D53" s="370" t="s">
        <v>55</v>
      </c>
      <c r="E53" s="370"/>
      <c r="F53" s="194">
        <f>G14</f>
        <v>25668</v>
      </c>
      <c r="G53" s="203">
        <v>1</v>
      </c>
      <c r="H53" s="204">
        <f>'[2]расчет по направ'!R64</f>
        <v>6.6151566469093986E-6</v>
      </c>
    </row>
    <row r="54" spans="1:8" ht="15" customHeight="1">
      <c r="A54" s="352"/>
      <c r="B54" s="352"/>
      <c r="C54" s="200" t="str">
        <f>'[2]расчет по направ'!$M65</f>
        <v>Проведение текущего ремонта</v>
      </c>
      <c r="D54" s="370" t="s">
        <v>55</v>
      </c>
      <c r="E54" s="370"/>
      <c r="F54" s="194">
        <f>G14</f>
        <v>25668</v>
      </c>
      <c r="G54" s="203">
        <v>1</v>
      </c>
      <c r="H54" s="204">
        <f>'[2]расчет по направ'!R65</f>
        <v>6.6151566469093986E-6</v>
      </c>
    </row>
    <row r="55" spans="1:8" ht="14.25" customHeight="1">
      <c r="A55" s="352"/>
      <c r="B55" s="352"/>
      <c r="C55" s="200" t="str">
        <f>'[2]расчет по направ'!$M66</f>
        <v>Обслуживание тревожной кнопки</v>
      </c>
      <c r="D55" s="370" t="s">
        <v>55</v>
      </c>
      <c r="E55" s="370"/>
      <c r="F55" s="194">
        <f>G14</f>
        <v>25668</v>
      </c>
      <c r="G55" s="203">
        <v>1</v>
      </c>
      <c r="H55" s="204">
        <f>'[2]расчет по направ'!R66</f>
        <v>6.6151566469093986E-6</v>
      </c>
    </row>
    <row r="56" spans="1:8" ht="15.75" customHeight="1">
      <c r="A56" s="352"/>
      <c r="B56" s="352"/>
      <c r="C56" s="200" t="str">
        <f>'[2]расчет по направ'!$M67</f>
        <v>Уборка территории от снега</v>
      </c>
      <c r="D56" s="370" t="s">
        <v>55</v>
      </c>
      <c r="E56" s="370"/>
      <c r="F56" s="194">
        <f>G14</f>
        <v>25668</v>
      </c>
      <c r="G56" s="203">
        <v>1</v>
      </c>
      <c r="H56" s="204">
        <f>'[2]расчет по направ'!R67</f>
        <v>6.6151566469093986E-6</v>
      </c>
    </row>
    <row r="57" spans="1:8" ht="17.25" customHeight="1">
      <c r="A57" s="352"/>
      <c r="B57" s="352"/>
      <c r="C57" s="200" t="str">
        <f>'[2]расчет по направ'!$M68</f>
        <v>Аварийно-диспетчерское обслуживание</v>
      </c>
      <c r="D57" s="370" t="s">
        <v>55</v>
      </c>
      <c r="E57" s="370"/>
      <c r="F57" s="194"/>
      <c r="G57" s="203"/>
      <c r="H57" s="204">
        <f>'[2]расчет по направ'!R68</f>
        <v>6.6151566469093986E-6</v>
      </c>
    </row>
    <row r="58" spans="1:8" ht="18.75" customHeight="1">
      <c r="A58" s="352"/>
      <c r="B58" s="352"/>
      <c r="C58" s="200" t="str">
        <f>'[2]расчет по направ'!$M69</f>
        <v xml:space="preserve">Проверка тепловодосчетчиков </v>
      </c>
      <c r="D58" s="370" t="s">
        <v>55</v>
      </c>
      <c r="E58" s="370"/>
      <c r="F58" s="194"/>
      <c r="G58" s="203"/>
      <c r="H58" s="204">
        <f>'[2]расчет по направ'!R69</f>
        <v>6.6151566469093986E-6</v>
      </c>
    </row>
    <row r="59" spans="1:8" ht="27.75" customHeight="1">
      <c r="A59" s="352"/>
      <c r="B59" s="352"/>
      <c r="C59" s="200" t="str">
        <f>'[2]расчет по направ'!$M70</f>
        <v>Годовое техобслуживание узлов учета  тепловодоснабжения (ООО Теплоучет)</v>
      </c>
      <c r="D59" s="370" t="s">
        <v>55</v>
      </c>
      <c r="E59" s="370"/>
      <c r="F59" s="194"/>
      <c r="G59" s="203"/>
      <c r="H59" s="204">
        <f>'[2]расчет по направ'!R70</f>
        <v>6.6151566469093986E-6</v>
      </c>
    </row>
    <row r="60" spans="1:8" ht="19.5" customHeight="1">
      <c r="A60" s="352"/>
      <c r="B60" s="352"/>
      <c r="C60" s="200" t="str">
        <f>'[2]расчет по направ'!$M71</f>
        <v>Вывоз ТБО</v>
      </c>
      <c r="D60" s="370" t="s">
        <v>55</v>
      </c>
      <c r="E60" s="370"/>
      <c r="F60" s="194">
        <f>G14</f>
        <v>25668</v>
      </c>
      <c r="G60" s="203">
        <v>1</v>
      </c>
      <c r="H60" s="204">
        <f>'[2]расчет по направ'!R71</f>
        <v>6.6151566469093986E-6</v>
      </c>
    </row>
    <row r="61" spans="1:8" ht="17.25" customHeight="1">
      <c r="A61" s="352"/>
      <c r="B61" s="352"/>
      <c r="C61" s="200" t="str">
        <f>'[2]расчет по направ'!$M72</f>
        <v>Дератизация и дезинфекция</v>
      </c>
      <c r="D61" s="370" t="s">
        <v>55</v>
      </c>
      <c r="E61" s="370"/>
      <c r="F61" s="194">
        <f>G14</f>
        <v>25668</v>
      </c>
      <c r="G61" s="203">
        <v>1</v>
      </c>
      <c r="H61" s="204">
        <f>'[2]расчет по направ'!R72</f>
        <v>6.6151566469093986E-6</v>
      </c>
    </row>
    <row r="62" spans="1:8" ht="12" customHeight="1">
      <c r="A62" s="352"/>
      <c r="B62" s="352"/>
      <c r="C62" s="200" t="str">
        <f>'[2]расчет по направ'!$M73</f>
        <v>Промывка и опрессовка систем отопления</v>
      </c>
      <c r="D62" s="370" t="s">
        <v>55</v>
      </c>
      <c r="E62" s="370"/>
      <c r="F62" s="194">
        <f>G14</f>
        <v>25668</v>
      </c>
      <c r="G62" s="203">
        <v>1</v>
      </c>
      <c r="H62" s="204">
        <f>'[2]расчет по направ'!R73</f>
        <v>6.6151566469093986E-6</v>
      </c>
    </row>
    <row r="63" spans="1:8" ht="15" customHeight="1">
      <c r="A63" s="352"/>
      <c r="B63" s="352"/>
      <c r="C63" s="373" t="s">
        <v>69</v>
      </c>
      <c r="D63" s="373"/>
      <c r="E63" s="373"/>
      <c r="F63" s="373"/>
      <c r="G63" s="373"/>
      <c r="H63" s="373"/>
    </row>
    <row r="64" spans="1:8" ht="20.25" customHeight="1">
      <c r="A64" s="352"/>
      <c r="B64" s="352"/>
      <c r="C64" s="200" t="str">
        <f>'[2]расчет по направ'!$M81</f>
        <v>Абонентская связь</v>
      </c>
      <c r="D64" s="370" t="s">
        <v>55</v>
      </c>
      <c r="E64" s="370"/>
      <c r="F64" s="194">
        <f>G14</f>
        <v>25668</v>
      </c>
      <c r="G64" s="203">
        <v>1</v>
      </c>
      <c r="H64" s="204">
        <f>'[2]расчет по направ'!R81</f>
        <v>6.6151566469093986E-6</v>
      </c>
    </row>
    <row r="65" spans="1:8" ht="15" customHeight="1">
      <c r="A65" s="352"/>
      <c r="B65" s="352"/>
      <c r="C65" s="200" t="str">
        <f>'[2]расчет по направ'!$M82</f>
        <v>Иные услуги связи</v>
      </c>
      <c r="D65" s="370" t="s">
        <v>55</v>
      </c>
      <c r="E65" s="370"/>
      <c r="F65" s="194"/>
      <c r="G65" s="203">
        <v>1</v>
      </c>
      <c r="H65" s="204">
        <f>'[2]расчет по направ'!R82</f>
        <v>6.6151566469093986E-6</v>
      </c>
    </row>
    <row r="66" spans="1:8" ht="15" customHeight="1">
      <c r="A66" s="352"/>
      <c r="B66" s="352"/>
      <c r="C66" s="373" t="s">
        <v>72</v>
      </c>
      <c r="D66" s="373"/>
      <c r="E66" s="373"/>
      <c r="F66" s="373"/>
      <c r="G66" s="373"/>
      <c r="H66" s="373"/>
    </row>
    <row r="67" spans="1:8" ht="27.75" customHeight="1">
      <c r="A67" s="352"/>
      <c r="B67" s="352"/>
      <c r="C67" s="200" t="str">
        <f>'[2]расчет по направ'!$M85</f>
        <v>Оплата грузовых перевозок по доставке грузов</v>
      </c>
      <c r="D67" s="425" t="s">
        <v>74</v>
      </c>
      <c r="E67" s="425"/>
      <c r="F67" s="194">
        <f>G14</f>
        <v>25668</v>
      </c>
      <c r="G67" s="203">
        <v>1</v>
      </c>
      <c r="H67" s="204">
        <f>'[2]расчет по направ'!R85</f>
        <v>2.6460626587637594E-5</v>
      </c>
    </row>
    <row r="68" spans="1:8" ht="27.75" customHeight="1">
      <c r="A68" s="352"/>
      <c r="B68" s="352"/>
      <c r="C68" s="200" t="str">
        <f>'[2]расчет по направ'!$M86</f>
        <v>Спецрейсы (спортивномассовые мероприятия)</v>
      </c>
      <c r="D68" s="370" t="s">
        <v>55</v>
      </c>
      <c r="E68" s="370"/>
      <c r="F68" s="194">
        <f>G15</f>
        <v>25668</v>
      </c>
      <c r="G68" s="203">
        <v>1</v>
      </c>
      <c r="H68" s="204">
        <f>'[2]расчет по направ'!R86</f>
        <v>6.6151566469093986E-6</v>
      </c>
    </row>
    <row r="69" spans="1:8" ht="30" customHeight="1">
      <c r="A69" s="352"/>
      <c r="B69" s="352"/>
      <c r="C69" s="373" t="s">
        <v>75</v>
      </c>
      <c r="D69" s="373"/>
      <c r="E69" s="373"/>
      <c r="F69" s="373"/>
      <c r="G69" s="373"/>
      <c r="H69" s="373"/>
    </row>
    <row r="70" spans="1:8">
      <c r="A70" s="352"/>
      <c r="B70" s="352"/>
      <c r="C70" s="212" t="str">
        <f>'[2]расчет по направ'!$M89</f>
        <v>Директор</v>
      </c>
      <c r="D70" s="424" t="s">
        <v>83</v>
      </c>
      <c r="E70" s="424"/>
      <c r="F70" s="194">
        <f>G14</f>
        <v>25668</v>
      </c>
      <c r="G70" s="203">
        <v>1</v>
      </c>
      <c r="H70" s="204">
        <f>'[2]расчет по направ'!R89</f>
        <v>6.6151566469093986E-6</v>
      </c>
    </row>
    <row r="71" spans="1:8">
      <c r="A71" s="352"/>
      <c r="B71" s="352"/>
      <c r="C71" s="212" t="str">
        <f>'[2]расчет по направ'!$M90</f>
        <v>Заместитель директора</v>
      </c>
      <c r="D71" s="424" t="s">
        <v>83</v>
      </c>
      <c r="E71" s="424"/>
      <c r="F71" s="194">
        <f>G14</f>
        <v>25668</v>
      </c>
      <c r="G71" s="203">
        <v>1</v>
      </c>
      <c r="H71" s="204">
        <f>'[2]расчет по направ'!R90</f>
        <v>1.3230313293818797E-5</v>
      </c>
    </row>
    <row r="72" spans="1:8">
      <c r="A72" s="352"/>
      <c r="B72" s="352"/>
      <c r="C72" s="212" t="str">
        <f>'[2]расчет по направ'!$M91</f>
        <v>Делопроизводитель</v>
      </c>
      <c r="D72" s="424" t="s">
        <v>83</v>
      </c>
      <c r="E72" s="424"/>
      <c r="F72" s="194">
        <f>G14</f>
        <v>25668</v>
      </c>
      <c r="G72" s="203">
        <v>1</v>
      </c>
      <c r="H72" s="204">
        <f>'[2]расчет по направ'!R91</f>
        <v>6.6151566469093986E-6</v>
      </c>
    </row>
    <row r="73" spans="1:8">
      <c r="A73" s="352"/>
      <c r="B73" s="352"/>
      <c r="C73" s="212" t="str">
        <f>'[2]расчет по направ'!$M92</f>
        <v>Старший методист МОЦ</v>
      </c>
      <c r="D73" s="424" t="s">
        <v>83</v>
      </c>
      <c r="E73" s="424"/>
      <c r="F73" s="194">
        <f>G14</f>
        <v>25668</v>
      </c>
      <c r="G73" s="203">
        <v>1</v>
      </c>
      <c r="H73" s="204">
        <f>'[2]расчет по направ'!R92</f>
        <v>6.6151566469093986E-6</v>
      </c>
    </row>
    <row r="74" spans="1:8">
      <c r="A74" s="352"/>
      <c r="B74" s="352"/>
      <c r="C74" s="212" t="str">
        <f>'[2]расчет по направ'!$M93</f>
        <v>Рабочий по обслуживанию и ремонту зданий</v>
      </c>
      <c r="D74" s="424" t="s">
        <v>83</v>
      </c>
      <c r="E74" s="424"/>
      <c r="F74" s="194">
        <f>G14</f>
        <v>25668</v>
      </c>
      <c r="G74" s="203">
        <v>1</v>
      </c>
      <c r="H74" s="204">
        <f>'[2]расчет по направ'!R93</f>
        <v>6.6151566469093986E-6</v>
      </c>
    </row>
    <row r="75" spans="1:8">
      <c r="A75" s="352"/>
      <c r="B75" s="352"/>
      <c r="C75" s="212" t="str">
        <f>'[2]расчет по направ'!$M94</f>
        <v>Гардеробщик</v>
      </c>
      <c r="D75" s="424" t="s">
        <v>83</v>
      </c>
      <c r="E75" s="424"/>
      <c r="F75" s="194">
        <f>G14</f>
        <v>25668</v>
      </c>
      <c r="G75" s="203">
        <v>1</v>
      </c>
      <c r="H75" s="204">
        <f>'[2]расчет по направ'!R94</f>
        <v>9.9227349703640974E-6</v>
      </c>
    </row>
    <row r="76" spans="1:8">
      <c r="A76" s="352"/>
      <c r="B76" s="352"/>
      <c r="C76" s="212" t="str">
        <f>'[2]расчет по направ'!$M95</f>
        <v>Строж</v>
      </c>
      <c r="D76" s="424" t="s">
        <v>83</v>
      </c>
      <c r="E76" s="424"/>
      <c r="F76" s="194">
        <f>G14</f>
        <v>25668</v>
      </c>
      <c r="G76" s="203">
        <v>1</v>
      </c>
      <c r="H76" s="204">
        <f>'[2]расчет по направ'!R95</f>
        <v>1.9845469940728195E-5</v>
      </c>
    </row>
    <row r="77" spans="1:8">
      <c r="A77" s="352"/>
      <c r="B77" s="352"/>
      <c r="C77" s="212" t="str">
        <f>'[2]расчет по направ'!$M96</f>
        <v>Дворник</v>
      </c>
      <c r="D77" s="424" t="s">
        <v>83</v>
      </c>
      <c r="E77" s="424"/>
      <c r="F77" s="194"/>
      <c r="G77" s="203"/>
      <c r="H77" s="204">
        <f>'[2]расчет по направ'!R96</f>
        <v>6.6151566469093986E-6</v>
      </c>
    </row>
    <row r="78" spans="1:8">
      <c r="A78" s="352"/>
      <c r="B78" s="352"/>
      <c r="C78" s="212" t="str">
        <f>'[2]расчет по направ'!$M97</f>
        <v>Уборщик служебных помещений</v>
      </c>
      <c r="D78" s="424" t="s">
        <v>83</v>
      </c>
      <c r="E78" s="424"/>
      <c r="F78" s="194">
        <f>G14</f>
        <v>25668</v>
      </c>
      <c r="G78" s="203">
        <v>1</v>
      </c>
      <c r="H78" s="204">
        <f>'[2]расчет по направ'!R97</f>
        <v>1.3230313293818797E-5</v>
      </c>
    </row>
    <row r="79" spans="1:8" ht="15" customHeight="1">
      <c r="A79" s="352"/>
      <c r="B79" s="352"/>
      <c r="C79" s="373" t="s">
        <v>77</v>
      </c>
      <c r="D79" s="373"/>
      <c r="E79" s="373"/>
      <c r="F79" s="373"/>
      <c r="G79" s="373"/>
      <c r="H79" s="373"/>
    </row>
    <row r="80" spans="1:8" ht="15" customHeight="1">
      <c r="A80" s="352"/>
      <c r="B80" s="352"/>
      <c r="C80" s="224" t="str">
        <f>'[2]расчет по направ'!$M100</f>
        <v>Медикаменты</v>
      </c>
      <c r="D80" s="370" t="s">
        <v>55</v>
      </c>
      <c r="E80" s="370"/>
      <c r="F80" s="194">
        <f>G14</f>
        <v>25668</v>
      </c>
      <c r="G80" s="203">
        <v>1</v>
      </c>
      <c r="H80" s="204">
        <f>'[2]расчет по направ'!R100</f>
        <v>6.6151566469093986E-6</v>
      </c>
    </row>
    <row r="81" spans="1:8" ht="18" customHeight="1">
      <c r="A81" s="352"/>
      <c r="B81" s="352"/>
      <c r="C81" s="224" t="str">
        <f>'[2]расчет по направ'!$M101</f>
        <v>Демеркуризация отработанных ламп</v>
      </c>
      <c r="D81" s="370" t="s">
        <v>55</v>
      </c>
      <c r="E81" s="370"/>
      <c r="F81" s="194">
        <f>G14</f>
        <v>25668</v>
      </c>
      <c r="G81" s="203">
        <v>1</v>
      </c>
      <c r="H81" s="204">
        <f>'[2]расчет по направ'!R101</f>
        <v>6.6151566469093986E-6</v>
      </c>
    </row>
    <row r="82" spans="1:8" ht="14.25" customHeight="1">
      <c r="A82" s="352"/>
      <c r="B82" s="352"/>
      <c r="C82" s="224" t="str">
        <f>'[2]расчет по направ'!$M102</f>
        <v>Обучение</v>
      </c>
      <c r="D82" s="370" t="s">
        <v>55</v>
      </c>
      <c r="E82" s="370"/>
      <c r="F82" s="194">
        <f>G14</f>
        <v>25668</v>
      </c>
      <c r="G82" s="203">
        <v>1</v>
      </c>
      <c r="H82" s="204">
        <f>'[2]расчет по направ'!R102</f>
        <v>6.6151566469093986E-6</v>
      </c>
    </row>
    <row r="83" spans="1:8" ht="30">
      <c r="A83" s="352"/>
      <c r="B83" s="352"/>
      <c r="C83" s="224" t="str">
        <f>'[2]расчет по направ'!$M103</f>
        <v>Продление лицензии программного обеспечения</v>
      </c>
      <c r="D83" s="370" t="s">
        <v>55</v>
      </c>
      <c r="E83" s="370"/>
      <c r="F83" s="194">
        <f>G14</f>
        <v>25668</v>
      </c>
      <c r="G83" s="203">
        <v>1</v>
      </c>
      <c r="H83" s="204">
        <f>'[2]расчет по направ'!R103</f>
        <v>6.6151566469093986E-6</v>
      </c>
    </row>
    <row r="84" spans="1:8" ht="15.75" customHeight="1">
      <c r="A84" s="352"/>
      <c r="B84" s="352"/>
      <c r="C84" s="224" t="str">
        <f>'[2]расчет по направ'!$M104</f>
        <v xml:space="preserve">Подписка на периодические  издания  </v>
      </c>
      <c r="D84" s="370" t="s">
        <v>55</v>
      </c>
      <c r="E84" s="370"/>
      <c r="F84" s="194">
        <f>G14</f>
        <v>25668</v>
      </c>
      <c r="G84" s="203">
        <v>1</v>
      </c>
      <c r="H84" s="204">
        <f>'[2]расчет по направ'!R104</f>
        <v>6.6151566469093986E-6</v>
      </c>
    </row>
    <row r="85" spans="1:8" ht="15" customHeight="1">
      <c r="A85" s="352"/>
      <c r="B85" s="352"/>
      <c r="C85" s="224" t="str">
        <f>'[2]расчет по направ'!$M105</f>
        <v xml:space="preserve">Услуги центра гигиены и эпидемиологии </v>
      </c>
      <c r="D85" s="370" t="s">
        <v>55</v>
      </c>
      <c r="E85" s="370"/>
      <c r="F85" s="194">
        <f>G14</f>
        <v>25668</v>
      </c>
      <c r="G85" s="203">
        <v>1</v>
      </c>
      <c r="H85" s="204">
        <f>'[2]расчет по направ'!R105</f>
        <v>6.6151566469093986E-6</v>
      </c>
    </row>
    <row r="86" spans="1:8" ht="15" customHeight="1">
      <c r="A86" s="352"/>
      <c r="B86" s="352"/>
      <c r="C86" s="224" t="str">
        <f>'[2]расчет по направ'!$M106</f>
        <v>Налоги, госпошлина</v>
      </c>
      <c r="D86" s="370" t="s">
        <v>55</v>
      </c>
      <c r="E86" s="370"/>
      <c r="F86" s="194">
        <f>G14</f>
        <v>25668</v>
      </c>
      <c r="G86" s="203">
        <v>1</v>
      </c>
      <c r="H86" s="204">
        <f>'[2]расчет по направ'!R106</f>
        <v>6.6151566469093986E-6</v>
      </c>
    </row>
    <row r="87" spans="1:8" ht="18.75" customHeight="1">
      <c r="A87" s="352"/>
      <c r="B87" s="352"/>
      <c r="C87" s="224" t="str">
        <f>'[2]расчет по направ'!$M107</f>
        <v>пособие по уходу за ребенком до 3-х лет</v>
      </c>
      <c r="D87" s="370" t="s">
        <v>55</v>
      </c>
      <c r="E87" s="370"/>
      <c r="F87" s="194">
        <f>G14</f>
        <v>25668</v>
      </c>
      <c r="G87" s="203">
        <v>1</v>
      </c>
      <c r="H87" s="204">
        <f>'[2]расчет по направ'!R107</f>
        <v>6.6151566469093986E-6</v>
      </c>
    </row>
    <row r="88" spans="1:8" ht="30">
      <c r="A88" s="352"/>
      <c r="B88" s="352"/>
      <c r="C88" s="224" t="str">
        <f>'[2]расчет по направ'!$M108</f>
        <v>Медосмотр административного персонала</v>
      </c>
      <c r="D88" s="370" t="s">
        <v>55</v>
      </c>
      <c r="E88" s="370"/>
      <c r="F88" s="194">
        <f>G14</f>
        <v>25668</v>
      </c>
      <c r="G88" s="203">
        <v>1</v>
      </c>
      <c r="H88" s="204">
        <f>'[2]расчет по направ'!R108</f>
        <v>6.6151566469093986E-6</v>
      </c>
    </row>
    <row r="89" spans="1:8" ht="30">
      <c r="A89" s="352"/>
      <c r="B89" s="352"/>
      <c r="C89" s="224" t="str">
        <f>'[2]расчет по направ'!$M109</f>
        <v>Хоз.товары (дезинфицирующие, моющие средства)</v>
      </c>
      <c r="D89" s="370" t="s">
        <v>55</v>
      </c>
      <c r="E89" s="370"/>
      <c r="F89" s="194">
        <f>G14</f>
        <v>25668</v>
      </c>
      <c r="G89" s="203">
        <v>1</v>
      </c>
      <c r="H89" s="204">
        <f>'[2]расчет по направ'!R109</f>
        <v>6.6151566469093986E-6</v>
      </c>
    </row>
    <row r="90" spans="1:8" ht="18" customHeight="1">
      <c r="A90" s="352"/>
      <c r="B90" s="352"/>
      <c r="C90" s="224" t="str">
        <f>'[2]расчет по направ'!$M110</f>
        <v xml:space="preserve">Услуги семис </v>
      </c>
      <c r="D90" s="370" t="s">
        <v>55</v>
      </c>
      <c r="E90" s="370"/>
      <c r="F90" s="194">
        <f>G14</f>
        <v>25668</v>
      </c>
      <c r="G90" s="203">
        <v>1</v>
      </c>
      <c r="H90" s="204">
        <f>'[2]расчет по направ'!R110</f>
        <v>6.6151566469093986E-6</v>
      </c>
    </row>
    <row r="91" spans="1:8" ht="30" customHeight="1">
      <c r="A91" s="352"/>
      <c r="B91" s="352"/>
      <c r="C91" s="224" t="str">
        <f>'[2]расчет по направ'!$M111</f>
        <v>Испытание диэлектрических бот и перчаток</v>
      </c>
      <c r="D91" s="370" t="s">
        <v>55</v>
      </c>
      <c r="E91" s="370"/>
      <c r="F91" s="271"/>
      <c r="G91" s="271"/>
      <c r="H91" s="204">
        <f>'[2]расчет по направ'!R111</f>
        <v>6.6151566469093986E-6</v>
      </c>
    </row>
    <row r="92" spans="1:8" ht="30" customHeight="1">
      <c r="A92" s="352"/>
      <c r="B92" s="352"/>
      <c r="C92" s="224" t="str">
        <f>'[2]расчет по направ'!$M112</f>
        <v>Проведение испытаний устройств заземления и изоляции электросетей</v>
      </c>
      <c r="D92" s="370" t="s">
        <v>55</v>
      </c>
      <c r="E92" s="370"/>
      <c r="F92" s="272"/>
      <c r="G92" s="272"/>
      <c r="H92" s="204">
        <f>'[2]расчет по направ'!R112</f>
        <v>6.6151566469093986E-6</v>
      </c>
    </row>
    <row r="93" spans="1:8" ht="28.5" customHeight="1">
      <c r="A93" s="352"/>
      <c r="B93" s="352"/>
      <c r="C93" s="224" t="str">
        <f>'[2]расчет по направ'!$M113</f>
        <v xml:space="preserve">Обслуживание системы наружного видеонаблюдения </v>
      </c>
      <c r="D93" s="370" t="s">
        <v>55</v>
      </c>
      <c r="E93" s="370"/>
      <c r="F93" s="272"/>
      <c r="G93" s="272"/>
      <c r="H93" s="204">
        <f>'[2]расчет по направ'!R113</f>
        <v>6.6151566469093986E-6</v>
      </c>
    </row>
    <row r="94" spans="1:8" ht="18" customHeight="1">
      <c r="A94" s="352"/>
      <c r="B94" s="352"/>
      <c r="C94" s="224" t="str">
        <f>'[2]расчет по направ'!$M114</f>
        <v>Инструментальный контроль качества</v>
      </c>
      <c r="D94" s="370" t="s">
        <v>55</v>
      </c>
      <c r="E94" s="370"/>
      <c r="F94" s="177"/>
      <c r="G94" s="225"/>
      <c r="H94" s="204">
        <f>'[2]расчет по направ'!R114</f>
        <v>6.6151566469093986E-6</v>
      </c>
    </row>
    <row r="95" spans="1:8">
      <c r="A95" s="352"/>
      <c r="B95" s="352"/>
      <c r="C95" s="224" t="str">
        <f>'[2]расчет по направ'!$M115</f>
        <v xml:space="preserve">Канцелярские товары </v>
      </c>
      <c r="D95" s="370" t="s">
        <v>55</v>
      </c>
      <c r="E95" s="370"/>
      <c r="F95" s="177"/>
      <c r="G95" s="225"/>
      <c r="H95" s="204">
        <f>'[2]расчет по направ'!R115</f>
        <v>6.6151566469093986E-6</v>
      </c>
    </row>
    <row r="96" spans="1:8" ht="30" customHeight="1">
      <c r="A96" s="352"/>
      <c r="B96" s="352"/>
      <c r="C96" s="224" t="str">
        <f>'[2]расчет по направ'!$M116</f>
        <v>Расходные материалы к орг.технике, автотранспорту</v>
      </c>
      <c r="D96" s="370" t="s">
        <v>55</v>
      </c>
      <c r="E96" s="370"/>
      <c r="F96" s="177"/>
      <c r="G96" s="225"/>
      <c r="H96" s="204">
        <f>'[2]расчет по направ'!R116</f>
        <v>6.6151566469093986E-6</v>
      </c>
    </row>
    <row r="97" spans="1:8">
      <c r="A97" s="352"/>
      <c r="B97" s="352"/>
      <c r="C97" s="224" t="str">
        <f>'[2]расчет по направ'!$M117</f>
        <v>Прочие материальные запасы</v>
      </c>
      <c r="D97" s="370" t="s">
        <v>55</v>
      </c>
      <c r="E97" s="370"/>
      <c r="F97" s="177"/>
      <c r="G97" s="225"/>
      <c r="H97" s="204">
        <f>'[2]расчет по направ'!R117</f>
        <v>6.6151566469093986E-6</v>
      </c>
    </row>
    <row r="98" spans="1:8">
      <c r="A98" s="352"/>
      <c r="B98" s="352"/>
      <c r="C98" s="224" t="str">
        <f>'[2]расчет по направ'!$M118</f>
        <v>Прочие услуги</v>
      </c>
      <c r="D98" s="370" t="s">
        <v>55</v>
      </c>
      <c r="E98" s="370"/>
      <c r="F98" s="177"/>
      <c r="G98" s="225"/>
      <c r="H98" s="204">
        <f>'[2]расчет по направ'!R118</f>
        <v>6.6151566469093986E-6</v>
      </c>
    </row>
    <row r="99" spans="1:8">
      <c r="A99" s="352"/>
      <c r="B99" s="352"/>
      <c r="C99" s="224" t="str">
        <f>'[2]расчет по направ'!$M119</f>
        <v>Мягкий инвентарь</v>
      </c>
      <c r="D99" s="370" t="s">
        <v>55</v>
      </c>
      <c r="E99" s="370"/>
      <c r="F99" s="177"/>
      <c r="G99" s="225"/>
      <c r="H99" s="204">
        <f>'[2]расчет по направ'!R119</f>
        <v>6.6151566469093986E-6</v>
      </c>
    </row>
  </sheetData>
  <mergeCells count="94">
    <mergeCell ref="D11:E11"/>
    <mergeCell ref="E4:H4"/>
    <mergeCell ref="B7:H7"/>
    <mergeCell ref="D10:E10"/>
    <mergeCell ref="A12:A99"/>
    <mergeCell ref="B12:B99"/>
    <mergeCell ref="C12:H12"/>
    <mergeCell ref="C13:H13"/>
    <mergeCell ref="D14:E14"/>
    <mergeCell ref="D15:E15"/>
    <mergeCell ref="D17:E17"/>
    <mergeCell ref="D16:E16"/>
    <mergeCell ref="D18:E18"/>
    <mergeCell ref="D21:E21"/>
    <mergeCell ref="D22:E22"/>
    <mergeCell ref="C19:H19"/>
    <mergeCell ref="D20:E20"/>
    <mergeCell ref="D24:E24"/>
    <mergeCell ref="D23:E23"/>
    <mergeCell ref="D26:E26"/>
    <mergeCell ref="D25:E25"/>
    <mergeCell ref="D29:E29"/>
    <mergeCell ref="D28:E28"/>
    <mergeCell ref="D27:E27"/>
    <mergeCell ref="D31:E31"/>
    <mergeCell ref="D30:E30"/>
    <mergeCell ref="D33:E33"/>
    <mergeCell ref="D32:E32"/>
    <mergeCell ref="D35:E35"/>
    <mergeCell ref="D34:E34"/>
    <mergeCell ref="D36:E36"/>
    <mergeCell ref="D38:E38"/>
    <mergeCell ref="D41:E41"/>
    <mergeCell ref="D40:E40"/>
    <mergeCell ref="D43:E43"/>
    <mergeCell ref="D42:E42"/>
    <mergeCell ref="D44:E44"/>
    <mergeCell ref="D39:E39"/>
    <mergeCell ref="C37:H37"/>
    <mergeCell ref="C52:H52"/>
    <mergeCell ref="D53:E53"/>
    <mergeCell ref="D54:E54"/>
    <mergeCell ref="D55:E55"/>
    <mergeCell ref="D56:E56"/>
    <mergeCell ref="C45:H45"/>
    <mergeCell ref="D47:E47"/>
    <mergeCell ref="D48:E48"/>
    <mergeCell ref="D49:E49"/>
    <mergeCell ref="D50:E50"/>
    <mergeCell ref="D51:E51"/>
    <mergeCell ref="C46:H46"/>
    <mergeCell ref="D57:E57"/>
    <mergeCell ref="D58:E58"/>
    <mergeCell ref="D59:E59"/>
    <mergeCell ref="D60:E60"/>
    <mergeCell ref="D61:E61"/>
    <mergeCell ref="D62:E62"/>
    <mergeCell ref="D64:E64"/>
    <mergeCell ref="C63:H63"/>
    <mergeCell ref="D65:E65"/>
    <mergeCell ref="D67:E67"/>
    <mergeCell ref="D68:E68"/>
    <mergeCell ref="C66:H66"/>
    <mergeCell ref="D73:E73"/>
    <mergeCell ref="D74:E74"/>
    <mergeCell ref="D75:E75"/>
    <mergeCell ref="D76:E76"/>
    <mergeCell ref="D78:E78"/>
    <mergeCell ref="C69:H69"/>
    <mergeCell ref="D70:E70"/>
    <mergeCell ref="D71:E71"/>
    <mergeCell ref="D72:E72"/>
    <mergeCell ref="D77:E77"/>
    <mergeCell ref="D80:E80"/>
    <mergeCell ref="D81:E81"/>
    <mergeCell ref="D82:E82"/>
    <mergeCell ref="D83:E83"/>
    <mergeCell ref="D84:E84"/>
    <mergeCell ref="C79:H79"/>
    <mergeCell ref="D91:E91"/>
    <mergeCell ref="D85:E85"/>
    <mergeCell ref="D86:E86"/>
    <mergeCell ref="D87:E87"/>
    <mergeCell ref="D88:E88"/>
    <mergeCell ref="D89:E89"/>
    <mergeCell ref="D90:E90"/>
    <mergeCell ref="D92:E92"/>
    <mergeCell ref="D94:E94"/>
    <mergeCell ref="D95:E95"/>
    <mergeCell ref="D96:E96"/>
    <mergeCell ref="D97:E97"/>
    <mergeCell ref="D98:E98"/>
    <mergeCell ref="D99:E99"/>
    <mergeCell ref="D93:E93"/>
  </mergeCells>
  <pageMargins left="0.70866141732283472" right="0.70866141732283472" top="0.74803149606299213" bottom="0.74803149606299213" header="0.31496062992125984" footer="0.31496062992125984"/>
  <pageSetup paperSize="9" scale="74" fitToHeight="2" orientation="portrait" blackAndWhite="1" r:id="rId1"/>
  <ignoredErrors>
    <ignoredError sqref="C70:C7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30</vt:i4>
      </vt:variant>
      <vt:variant>
        <vt:lpstr>Именованные диапазоны</vt:lpstr>
      </vt:variant>
      <vt:variant>
        <vt:i4>30</vt:i4>
      </vt:variant>
    </vt:vector>
  </HeadingPairs>
  <TitlesOfParts>
    <vt:vector size="60" baseType="lpstr">
      <vt:lpstr>БНЗ</vt:lpstr>
      <vt:lpstr>НН физ.спорт ДЮСШ</vt:lpstr>
      <vt:lpstr>НН предпроф ДЮСШ</vt:lpstr>
      <vt:lpstr>НН неолимп ДЮСШ </vt:lpstr>
      <vt:lpstr>НН физк-спорт</vt:lpstr>
      <vt:lpstr>НН соц-пед</vt:lpstr>
      <vt:lpstr>НН худож</vt:lpstr>
      <vt:lpstr>НН техническая</vt:lpstr>
      <vt:lpstr>НН естеств-научн</vt:lpstr>
      <vt:lpstr>НН тур-краев</vt:lpstr>
      <vt:lpstr>НН 1-3 доу </vt:lpstr>
      <vt:lpstr>НН 3-7 доу</vt:lpstr>
      <vt:lpstr>НН присмотр ДОУ</vt:lpstr>
      <vt:lpstr>НН допобр школы</vt:lpstr>
      <vt:lpstr>НН нач обр очная</vt:lpstr>
      <vt:lpstr>НН осн обр очная</vt:lpstr>
      <vt:lpstr>НН средн обр очная</vt:lpstr>
      <vt:lpstr>НН осн очно-заочн</vt:lpstr>
      <vt:lpstr>НН средн очно-заочн</vt:lpstr>
      <vt:lpstr>НН нач адапт</vt:lpstr>
      <vt:lpstr>НН осн адапт</vt:lpstr>
      <vt:lpstr>НН сред адапт.</vt:lpstr>
      <vt:lpstr>НН нач на дому</vt:lpstr>
      <vt:lpstr>НН осн на дому</vt:lpstr>
      <vt:lpstr>НН 3-7 дошк.гр.</vt:lpstr>
      <vt:lpstr>НН присмотр дошк.гр. </vt:lpstr>
      <vt:lpstr>НН присмотр ГПД</vt:lpstr>
      <vt:lpstr>НН питание школы</vt:lpstr>
      <vt:lpstr>НН путевки лагеря</vt:lpstr>
      <vt:lpstr>НН питание лагеря</vt:lpstr>
      <vt:lpstr>БНЗ!Область_печати</vt:lpstr>
      <vt:lpstr>'НН 1-3 доу '!Область_печати</vt:lpstr>
      <vt:lpstr>'НН 3-7 доу'!Область_печати</vt:lpstr>
      <vt:lpstr>'НН 3-7 дошк.гр.'!Область_печати</vt:lpstr>
      <vt:lpstr>'НН допобр школы'!Область_печати</vt:lpstr>
      <vt:lpstr>'НН естеств-научн'!Область_печати</vt:lpstr>
      <vt:lpstr>'НН нач адапт'!Область_печати</vt:lpstr>
      <vt:lpstr>'НН нач на дому'!Область_печати</vt:lpstr>
      <vt:lpstr>'НН нач обр очная'!Область_печати</vt:lpstr>
      <vt:lpstr>'НН неолимп ДЮСШ '!Область_печати</vt:lpstr>
      <vt:lpstr>'НН осн адапт'!Область_печати</vt:lpstr>
      <vt:lpstr>'НН осн на дому'!Область_печати</vt:lpstr>
      <vt:lpstr>'НН осн обр очная'!Область_печати</vt:lpstr>
      <vt:lpstr>'НН осн очно-заочн'!Область_печати</vt:lpstr>
      <vt:lpstr>'НН питание лагеря'!Область_печати</vt:lpstr>
      <vt:lpstr>'НН питание школы'!Область_печати</vt:lpstr>
      <vt:lpstr>'НН предпроф ДЮСШ'!Область_печати</vt:lpstr>
      <vt:lpstr>'НН присмотр ГПД'!Область_печати</vt:lpstr>
      <vt:lpstr>'НН присмотр ДОУ'!Область_печати</vt:lpstr>
      <vt:lpstr>'НН присмотр дошк.гр. '!Область_печати</vt:lpstr>
      <vt:lpstr>'НН путевки лагеря'!Область_печати</vt:lpstr>
      <vt:lpstr>'НН соц-пед'!Область_печати</vt:lpstr>
      <vt:lpstr>'НН сред адапт.'!Область_печати</vt:lpstr>
      <vt:lpstr>'НН средн обр очная'!Область_печати</vt:lpstr>
      <vt:lpstr>'НН средн очно-заочн'!Область_печати</vt:lpstr>
      <vt:lpstr>'НН техническая'!Область_печати</vt:lpstr>
      <vt:lpstr>'НН тур-краев'!Область_печати</vt:lpstr>
      <vt:lpstr>'НН физ.спорт ДЮСШ'!Область_печати</vt:lpstr>
      <vt:lpstr>'НН физк-спорт'!Область_печати</vt:lpstr>
      <vt:lpstr>'НН худож'!Область_печати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RYO-3-4</cp:lastModifiedBy>
  <cp:lastPrinted>2020-12-21T11:03:05Z</cp:lastPrinted>
  <dcterms:created xsi:type="dcterms:W3CDTF">2015-12-29T03:35:54Z</dcterms:created>
  <dcterms:modified xsi:type="dcterms:W3CDTF">2020-12-21T11:11:42Z</dcterms:modified>
</cp:coreProperties>
</file>